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05" yWindow="5070" windowWidth="28770" windowHeight="7755" activeTab="1"/>
  </bookViews>
  <sheets>
    <sheet name="Таблица 1" sheetId="4" r:id="rId1"/>
    <sheet name="Таблица 2" sheetId="3" r:id="rId2"/>
    <sheet name="Таблица 4" sheetId="5" r:id="rId3"/>
    <sheet name="Таблица 5" sheetId="6" r:id="rId4"/>
    <sheet name="Таблица 6" sheetId="7" r:id="rId5"/>
    <sheet name="Изменения ГП" sheetId="8" r:id="rId6"/>
  </sheets>
  <definedNames>
    <definedName name="_xlnm._FilterDatabase" localSheetId="1" hidden="1">'Таблица 2'!$N$13:$P$264</definedName>
  </definedNames>
  <calcPr calcId="125725"/>
</workbook>
</file>

<file path=xl/calcChain.xml><?xml version="1.0" encoding="utf-8"?>
<calcChain xmlns="http://schemas.openxmlformats.org/spreadsheetml/2006/main">
  <c r="G82" i="4"/>
  <c r="K27" i="6"/>
  <c r="H27"/>
  <c r="K26"/>
  <c r="H26"/>
  <c r="K25"/>
  <c r="H25"/>
  <c r="K24"/>
  <c r="H24"/>
  <c r="K23"/>
  <c r="H23"/>
  <c r="K22"/>
  <c r="H22"/>
  <c r="K21"/>
  <c r="H21"/>
  <c r="K20"/>
  <c r="H20"/>
  <c r="K19"/>
  <c r="H19"/>
  <c r="K18"/>
  <c r="H18"/>
  <c r="K17"/>
  <c r="H17"/>
  <c r="K16"/>
  <c r="H16"/>
  <c r="K15"/>
  <c r="H15"/>
  <c r="K14"/>
  <c r="H14"/>
  <c r="K13"/>
  <c r="H13"/>
  <c r="K12"/>
  <c r="H12"/>
  <c r="H45" i="4"/>
  <c r="G45"/>
  <c r="H10"/>
  <c r="G10"/>
  <c r="H9"/>
  <c r="G9"/>
  <c r="H13"/>
  <c r="G13"/>
  <c r="H47"/>
  <c r="G47"/>
  <c r="H48"/>
  <c r="G48"/>
  <c r="G29" l="1"/>
  <c r="H29" s="1"/>
  <c r="H20" l="1"/>
  <c r="G20"/>
  <c r="H61" i="3"/>
  <c r="G61"/>
  <c r="L88" l="1"/>
  <c r="L86"/>
  <c r="H82" i="4" l="1"/>
  <c r="H43" l="1"/>
  <c r="G43"/>
  <c r="H39"/>
  <c r="G39"/>
  <c r="H41"/>
  <c r="G41"/>
  <c r="H37"/>
  <c r="G37"/>
  <c r="H33"/>
  <c r="G33"/>
  <c r="H31"/>
  <c r="G31"/>
  <c r="G27"/>
  <c r="G26"/>
  <c r="G25"/>
  <c r="H42" l="1"/>
  <c r="G42"/>
  <c r="H38"/>
  <c r="G38"/>
  <c r="H23"/>
  <c r="G23"/>
  <c r="G22"/>
  <c r="H97" i="8" l="1"/>
  <c r="I97" s="1"/>
  <c r="J97" s="1"/>
  <c r="I91"/>
  <c r="J91" s="1"/>
  <c r="H14"/>
  <c r="H104"/>
  <c r="F104"/>
  <c r="F96"/>
  <c r="G90"/>
  <c r="H90"/>
  <c r="F90"/>
  <c r="G61"/>
  <c r="F61"/>
  <c r="G39"/>
  <c r="F39"/>
  <c r="G34"/>
  <c r="H34"/>
  <c r="I34"/>
  <c r="J34"/>
  <c r="F34"/>
  <c r="G19"/>
  <c r="H19"/>
  <c r="I19"/>
  <c r="J19"/>
  <c r="F19"/>
  <c r="G16"/>
  <c r="H16"/>
  <c r="I16"/>
  <c r="J16"/>
  <c r="F16"/>
  <c r="E106"/>
  <c r="G106" s="1"/>
  <c r="H106" s="1"/>
  <c r="I106" s="1"/>
  <c r="J106" s="1"/>
  <c r="D106"/>
  <c r="I105"/>
  <c r="I104" s="1"/>
  <c r="E105"/>
  <c r="G105" s="1"/>
  <c r="G104" s="1"/>
  <c r="D105"/>
  <c r="C104"/>
  <c r="D104" s="1"/>
  <c r="G41"/>
  <c r="D43"/>
  <c r="D34"/>
  <c r="F18"/>
  <c r="F23"/>
  <c r="F26"/>
  <c r="F28"/>
  <c r="F29"/>
  <c r="F30"/>
  <c r="F43"/>
  <c r="F42" s="1"/>
  <c r="F47"/>
  <c r="F59"/>
  <c r="F69"/>
  <c r="F72"/>
  <c r="F82"/>
  <c r="F86"/>
  <c r="D103"/>
  <c r="D102"/>
  <c r="D100"/>
  <c r="D99"/>
  <c r="D98"/>
  <c r="D97"/>
  <c r="D95"/>
  <c r="D94"/>
  <c r="D93"/>
  <c r="D92"/>
  <c r="D91"/>
  <c r="D89"/>
  <c r="D88"/>
  <c r="D86"/>
  <c r="D85"/>
  <c r="D84"/>
  <c r="D83"/>
  <c r="D82"/>
  <c r="D80"/>
  <c r="D79"/>
  <c r="D77"/>
  <c r="D76"/>
  <c r="D75"/>
  <c r="D74"/>
  <c r="D72"/>
  <c r="D71"/>
  <c r="D70"/>
  <c r="D69"/>
  <c r="D67"/>
  <c r="D66"/>
  <c r="D65"/>
  <c r="D64"/>
  <c r="D63"/>
  <c r="D62"/>
  <c r="D60"/>
  <c r="D59"/>
  <c r="D57"/>
  <c r="D56"/>
  <c r="D55"/>
  <c r="D54"/>
  <c r="D51"/>
  <c r="D50"/>
  <c r="D49"/>
  <c r="D47"/>
  <c r="D46"/>
  <c r="D45"/>
  <c r="D44"/>
  <c r="D42"/>
  <c r="D41"/>
  <c r="D40"/>
  <c r="D32" s="1"/>
  <c r="D31" s="1"/>
  <c r="D38"/>
  <c r="D37"/>
  <c r="D36"/>
  <c r="D33"/>
  <c r="D30"/>
  <c r="D29"/>
  <c r="D28"/>
  <c r="D26"/>
  <c r="D23"/>
  <c r="D22"/>
  <c r="D21"/>
  <c r="D20"/>
  <c r="D18"/>
  <c r="D17"/>
  <c r="D15"/>
  <c r="D14"/>
  <c r="D11"/>
  <c r="D10"/>
  <c r="D9"/>
  <c r="J105" l="1"/>
  <c r="J104" s="1"/>
  <c r="J90"/>
  <c r="I90"/>
  <c r="F13"/>
  <c r="E104"/>
  <c r="F12"/>
  <c r="D13"/>
  <c r="D12" s="1"/>
  <c r="D53"/>
  <c r="D52" s="1"/>
  <c r="C53"/>
  <c r="C43"/>
  <c r="E103"/>
  <c r="E99"/>
  <c r="E100"/>
  <c r="E98"/>
  <c r="E93"/>
  <c r="E94"/>
  <c r="E95"/>
  <c r="E92"/>
  <c r="E89"/>
  <c r="E88"/>
  <c r="E84"/>
  <c r="E85"/>
  <c r="E83"/>
  <c r="E80"/>
  <c r="E75"/>
  <c r="E76"/>
  <c r="E77"/>
  <c r="E74"/>
  <c r="E71"/>
  <c r="E70"/>
  <c r="E64"/>
  <c r="E65"/>
  <c r="E66"/>
  <c r="E67"/>
  <c r="E63"/>
  <c r="E60"/>
  <c r="E55"/>
  <c r="E56"/>
  <c r="E57"/>
  <c r="E54"/>
  <c r="C13"/>
  <c r="C32"/>
  <c r="E50"/>
  <c r="E51"/>
  <c r="E49"/>
  <c r="E45"/>
  <c r="E46"/>
  <c r="E44"/>
  <c r="E37"/>
  <c r="E38"/>
  <c r="E36"/>
  <c r="G29"/>
  <c r="H29" s="1"/>
  <c r="I29" s="1"/>
  <c r="J29" s="1"/>
  <c r="E22"/>
  <c r="F22" s="1"/>
  <c r="E21"/>
  <c r="E10"/>
  <c r="E11"/>
  <c r="E9"/>
  <c r="E29" i="4"/>
  <c r="H124" i="3"/>
  <c r="H114" s="1"/>
  <c r="H52"/>
  <c r="F10" i="8" l="1"/>
  <c r="G10" s="1"/>
  <c r="H10" s="1"/>
  <c r="I10" s="1"/>
  <c r="J10" s="1"/>
  <c r="F36"/>
  <c r="G36" s="1"/>
  <c r="H36" s="1"/>
  <c r="I36" s="1"/>
  <c r="J36" s="1"/>
  <c r="F37"/>
  <c r="G37" s="1"/>
  <c r="H37" s="1"/>
  <c r="I37" s="1"/>
  <c r="J37" s="1"/>
  <c r="F46"/>
  <c r="G46" s="1"/>
  <c r="H46" s="1"/>
  <c r="I46" s="1"/>
  <c r="J46" s="1"/>
  <c r="F49"/>
  <c r="G49" s="1"/>
  <c r="H49" s="1"/>
  <c r="I49" s="1"/>
  <c r="J49" s="1"/>
  <c r="F57"/>
  <c r="G57" s="1"/>
  <c r="H57" s="1"/>
  <c r="I57" s="1"/>
  <c r="J57" s="1"/>
  <c r="F55"/>
  <c r="G55" s="1"/>
  <c r="H55" s="1"/>
  <c r="I55" s="1"/>
  <c r="J55" s="1"/>
  <c r="G63"/>
  <c r="H63" s="1"/>
  <c r="J63" s="1"/>
  <c r="G66"/>
  <c r="H66" s="1"/>
  <c r="I66" s="1"/>
  <c r="J66" s="1"/>
  <c r="F64"/>
  <c r="H64" s="1"/>
  <c r="I64" s="1"/>
  <c r="J64" s="1"/>
  <c r="F71"/>
  <c r="G71" s="1"/>
  <c r="H71" s="1"/>
  <c r="I71" s="1"/>
  <c r="J71" s="1"/>
  <c r="F77"/>
  <c r="G77" s="1"/>
  <c r="H77" s="1"/>
  <c r="J77" s="1"/>
  <c r="F75"/>
  <c r="G75" s="1"/>
  <c r="H75" s="1"/>
  <c r="J75" s="1"/>
  <c r="F83"/>
  <c r="G83" s="1"/>
  <c r="H83" s="1"/>
  <c r="I83" s="1"/>
  <c r="J83" s="1"/>
  <c r="F84"/>
  <c r="G84" s="1"/>
  <c r="H84" s="1"/>
  <c r="I84" s="1"/>
  <c r="J84" s="1"/>
  <c r="F89"/>
  <c r="G89" s="1"/>
  <c r="H89" s="1"/>
  <c r="I89" s="1"/>
  <c r="J89" s="1"/>
  <c r="F93"/>
  <c r="G93" s="1"/>
  <c r="H93" s="1"/>
  <c r="I93" s="1"/>
  <c r="J93" s="1"/>
  <c r="G100"/>
  <c r="H100" s="1"/>
  <c r="I100" s="1"/>
  <c r="J100" s="1"/>
  <c r="F103"/>
  <c r="G103" s="1"/>
  <c r="H103" s="1"/>
  <c r="I103" s="1"/>
  <c r="J103" s="1"/>
  <c r="F11"/>
  <c r="G11" s="1"/>
  <c r="H11" s="1"/>
  <c r="I11" s="1"/>
  <c r="J11" s="1"/>
  <c r="F38"/>
  <c r="G38" s="1"/>
  <c r="H38" s="1"/>
  <c r="I38" s="1"/>
  <c r="J38" s="1"/>
  <c r="F44"/>
  <c r="G44" s="1"/>
  <c r="H44" s="1"/>
  <c r="I44" s="1"/>
  <c r="J44" s="1"/>
  <c r="F45"/>
  <c r="G45" s="1"/>
  <c r="H45" s="1"/>
  <c r="I45" s="1"/>
  <c r="J45" s="1"/>
  <c r="F51"/>
  <c r="G51" s="1"/>
  <c r="H51" s="1"/>
  <c r="I51" s="1"/>
  <c r="J51" s="1"/>
  <c r="F54"/>
  <c r="G54" s="1"/>
  <c r="H54" s="1"/>
  <c r="I54" s="1"/>
  <c r="J54" s="1"/>
  <c r="F56"/>
  <c r="G56" s="1"/>
  <c r="H56" s="1"/>
  <c r="I56" s="1"/>
  <c r="J56" s="1"/>
  <c r="F60"/>
  <c r="G60" s="1"/>
  <c r="H60" s="1"/>
  <c r="I60" s="1"/>
  <c r="J60" s="1"/>
  <c r="F67"/>
  <c r="G67" s="1"/>
  <c r="H67" s="1"/>
  <c r="J67" s="1"/>
  <c r="F65"/>
  <c r="G65" s="1"/>
  <c r="H65" s="1"/>
  <c r="I65" s="1"/>
  <c r="J65" s="1"/>
  <c r="F70"/>
  <c r="G70" s="1"/>
  <c r="H70" s="1"/>
  <c r="I70" s="1"/>
  <c r="J70" s="1"/>
  <c r="F74"/>
  <c r="G74" s="1"/>
  <c r="H74" s="1"/>
  <c r="J74" s="1"/>
  <c r="F76"/>
  <c r="G76" s="1"/>
  <c r="H76" s="1"/>
  <c r="J76" s="1"/>
  <c r="F80"/>
  <c r="G80" s="1"/>
  <c r="H80" s="1"/>
  <c r="I80" s="1"/>
  <c r="J80" s="1"/>
  <c r="F85"/>
  <c r="G85" s="1"/>
  <c r="H85" s="1"/>
  <c r="I85" s="1"/>
  <c r="J85" s="1"/>
  <c r="F88"/>
  <c r="G88" s="1"/>
  <c r="H88" s="1"/>
  <c r="I88" s="1"/>
  <c r="J88" s="1"/>
  <c r="F92"/>
  <c r="G92" s="1"/>
  <c r="H92" s="1"/>
  <c r="I92" s="1"/>
  <c r="J92" s="1"/>
  <c r="F94"/>
  <c r="G94" s="1"/>
  <c r="H94" s="1"/>
  <c r="J94" s="1"/>
  <c r="G98"/>
  <c r="H98" s="1"/>
  <c r="I98" s="1"/>
  <c r="J98" s="1"/>
  <c r="G99"/>
  <c r="H99" s="1"/>
  <c r="I99" s="1"/>
  <c r="J99" s="1"/>
  <c r="D8"/>
  <c r="D7" s="1"/>
  <c r="G9"/>
  <c r="H9" s="1"/>
  <c r="I9" s="1"/>
  <c r="J9" s="1"/>
  <c r="G50"/>
  <c r="H50" s="1"/>
  <c r="I50" s="1"/>
  <c r="J50" s="1"/>
  <c r="F50"/>
  <c r="G95"/>
  <c r="H95" s="1"/>
  <c r="I95" s="1"/>
  <c r="J95" s="1"/>
  <c r="F95"/>
  <c r="G181" i="3"/>
  <c r="H267"/>
  <c r="H41"/>
  <c r="H238"/>
  <c r="G238"/>
  <c r="H149"/>
  <c r="H99"/>
  <c r="H101"/>
  <c r="H103"/>
  <c r="H105"/>
  <c r="H53"/>
  <c r="H266"/>
  <c r="H196" s="1"/>
  <c r="H31" s="1"/>
  <c r="I268"/>
  <c r="G267"/>
  <c r="I267" s="1"/>
  <c r="G266"/>
  <c r="G265" s="1"/>
  <c r="H30" l="1"/>
  <c r="H195"/>
  <c r="I266"/>
  <c r="G196"/>
  <c r="H265"/>
  <c r="I265" s="1"/>
  <c r="G195" l="1"/>
  <c r="G31"/>
  <c r="I195"/>
  <c r="I196"/>
  <c r="G30" l="1"/>
  <c r="I30" s="1"/>
  <c r="I31"/>
  <c r="H94"/>
  <c r="G114"/>
  <c r="I150"/>
  <c r="G149"/>
  <c r="I149" s="1"/>
  <c r="G94"/>
  <c r="I100"/>
  <c r="I102"/>
  <c r="I104"/>
  <c r="I106"/>
  <c r="G105"/>
  <c r="I105" s="1"/>
  <c r="G103"/>
  <c r="I103" s="1"/>
  <c r="G101"/>
  <c r="I101" s="1"/>
  <c r="G99"/>
  <c r="I99" s="1"/>
  <c r="I146" l="1"/>
  <c r="I148"/>
  <c r="H147"/>
  <c r="H145"/>
  <c r="H143"/>
  <c r="H139"/>
  <c r="H137"/>
  <c r="H135"/>
  <c r="H131"/>
  <c r="H129"/>
  <c r="H127"/>
  <c r="H123"/>
  <c r="H121"/>
  <c r="H119"/>
  <c r="H117"/>
  <c r="H115"/>
  <c r="H260"/>
  <c r="H250"/>
  <c r="H246"/>
  <c r="H192" s="1"/>
  <c r="H220"/>
  <c r="H212"/>
  <c r="H188" s="1"/>
  <c r="H187" s="1"/>
  <c r="H202"/>
  <c r="H141"/>
  <c r="H133"/>
  <c r="H125"/>
  <c r="H58"/>
  <c r="H55"/>
  <c r="H51"/>
  <c r="H49"/>
  <c r="H97"/>
  <c r="H95"/>
  <c r="H81"/>
  <c r="H79"/>
  <c r="H77"/>
  <c r="H75"/>
  <c r="H63"/>
  <c r="H68"/>
  <c r="H73"/>
  <c r="H87"/>
  <c r="H83"/>
  <c r="I92"/>
  <c r="H91"/>
  <c r="H89"/>
  <c r="H85"/>
  <c r="H66"/>
  <c r="H70"/>
  <c r="H243" l="1"/>
  <c r="I244"/>
  <c r="I264"/>
  <c r="I210"/>
  <c r="H209"/>
  <c r="H207"/>
  <c r="H203"/>
  <c r="H205"/>
  <c r="G250" l="1"/>
  <c r="G260"/>
  <c r="H263"/>
  <c r="G263"/>
  <c r="G261"/>
  <c r="G253"/>
  <c r="G251"/>
  <c r="G243"/>
  <c r="I243" s="1"/>
  <c r="G241"/>
  <c r="G239"/>
  <c r="G220"/>
  <c r="G231"/>
  <c r="G229"/>
  <c r="G227"/>
  <c r="G225"/>
  <c r="G223"/>
  <c r="G221"/>
  <c r="G217"/>
  <c r="G215"/>
  <c r="G213"/>
  <c r="G202"/>
  <c r="G209"/>
  <c r="I209" s="1"/>
  <c r="G207"/>
  <c r="G205"/>
  <c r="G203"/>
  <c r="H166"/>
  <c r="G179"/>
  <c r="G177"/>
  <c r="G175"/>
  <c r="G173"/>
  <c r="G171"/>
  <c r="G169"/>
  <c r="G167"/>
  <c r="H152"/>
  <c r="G152"/>
  <c r="G159"/>
  <c r="G157"/>
  <c r="G155"/>
  <c r="G153"/>
  <c r="G147"/>
  <c r="I147" s="1"/>
  <c r="G145"/>
  <c r="I145" s="1"/>
  <c r="G143"/>
  <c r="G141"/>
  <c r="G139"/>
  <c r="G137"/>
  <c r="G135"/>
  <c r="G133"/>
  <c r="G131"/>
  <c r="G129"/>
  <c r="G127"/>
  <c r="G125"/>
  <c r="G123"/>
  <c r="G121"/>
  <c r="G119"/>
  <c r="G117"/>
  <c r="G115"/>
  <c r="G97"/>
  <c r="G95"/>
  <c r="H62"/>
  <c r="G91"/>
  <c r="I91" s="1"/>
  <c r="G89"/>
  <c r="G87"/>
  <c r="G85"/>
  <c r="G83"/>
  <c r="G81"/>
  <c r="G79"/>
  <c r="G77"/>
  <c r="G75"/>
  <c r="G73"/>
  <c r="G70"/>
  <c r="G68"/>
  <c r="G66"/>
  <c r="G63"/>
  <c r="I56"/>
  <c r="H47"/>
  <c r="G47"/>
  <c r="H48"/>
  <c r="G48"/>
  <c r="G58"/>
  <c r="G55"/>
  <c r="G53"/>
  <c r="G51"/>
  <c r="G49"/>
  <c r="I263" l="1"/>
  <c r="G166"/>
  <c r="H60"/>
  <c r="I65" l="1"/>
  <c r="G24" i="8" l="1"/>
  <c r="G27"/>
  <c r="G25"/>
  <c r="H25" s="1"/>
  <c r="I25" s="1"/>
  <c r="J25" s="1"/>
  <c r="H24" l="1"/>
  <c r="E24"/>
  <c r="E13" s="1"/>
  <c r="E40"/>
  <c r="E62"/>
  <c r="E79"/>
  <c r="F79" s="1"/>
  <c r="E102"/>
  <c r="E41"/>
  <c r="E33"/>
  <c r="G30"/>
  <c r="H30" s="1"/>
  <c r="I30" s="1"/>
  <c r="J30" s="1"/>
  <c r="G28"/>
  <c r="H28" s="1"/>
  <c r="I28" s="1"/>
  <c r="J28" s="1"/>
  <c r="E25"/>
  <c r="E15"/>
  <c r="F15" s="1"/>
  <c r="E14"/>
  <c r="F102" l="1"/>
  <c r="G102" s="1"/>
  <c r="I102" s="1"/>
  <c r="J102" s="1"/>
  <c r="E32"/>
  <c r="F32"/>
  <c r="E53"/>
  <c r="I24"/>
  <c r="F53" l="1"/>
  <c r="F31"/>
  <c r="F52"/>
  <c r="J24"/>
  <c r="I13"/>
  <c r="H229" i="3"/>
  <c r="I144"/>
  <c r="F8" i="8" l="1"/>
  <c r="F7" s="1"/>
  <c r="J13"/>
  <c r="I143" i="3"/>
  <c r="I206"/>
  <c r="I232" l="1"/>
  <c r="H261" l="1"/>
  <c r="H46" l="1"/>
  <c r="I48" l="1"/>
  <c r="I180" l="1"/>
  <c r="I182"/>
  <c r="H181"/>
  <c r="H179"/>
  <c r="G110"/>
  <c r="I140"/>
  <c r="I142"/>
  <c r="H110"/>
  <c r="G46"/>
  <c r="I46" s="1"/>
  <c r="I52"/>
  <c r="I88"/>
  <c r="I90"/>
  <c r="I179" l="1"/>
  <c r="I139"/>
  <c r="I205"/>
  <c r="I89"/>
  <c r="I141"/>
  <c r="I181"/>
  <c r="I87"/>
  <c r="I51"/>
  <c r="H225" l="1"/>
  <c r="J96" i="8"/>
  <c r="J81"/>
  <c r="J68"/>
  <c r="H18"/>
  <c r="J18" s="1"/>
  <c r="H21"/>
  <c r="J21" s="1"/>
  <c r="H22"/>
  <c r="J22" s="1"/>
  <c r="H27"/>
  <c r="H33"/>
  <c r="J33" s="1"/>
  <c r="H40"/>
  <c r="H39" s="1"/>
  <c r="H41"/>
  <c r="J41" s="1"/>
  <c r="H62"/>
  <c r="H79"/>
  <c r="J79" s="1"/>
  <c r="G87"/>
  <c r="H87" s="1"/>
  <c r="I87" s="1"/>
  <c r="H53" l="1"/>
  <c r="H61"/>
  <c r="I73"/>
  <c r="H13"/>
  <c r="J40"/>
  <c r="J39" s="1"/>
  <c r="H32"/>
  <c r="J78"/>
  <c r="J62"/>
  <c r="I43"/>
  <c r="J72"/>
  <c r="J26"/>
  <c r="J47"/>
  <c r="J43"/>
  <c r="J42" s="1"/>
  <c r="J86"/>
  <c r="G101"/>
  <c r="G86"/>
  <c r="G72"/>
  <c r="G47"/>
  <c r="G43"/>
  <c r="G42" s="1"/>
  <c r="G23"/>
  <c r="G15"/>
  <c r="G18"/>
  <c r="I18" s="1"/>
  <c r="I21"/>
  <c r="G22"/>
  <c r="I22" s="1"/>
  <c r="I33"/>
  <c r="I41"/>
  <c r="G59"/>
  <c r="G53" s="1"/>
  <c r="G69"/>
  <c r="G68" s="1"/>
  <c r="G79"/>
  <c r="G82"/>
  <c r="G81" s="1"/>
  <c r="G96"/>
  <c r="H43"/>
  <c r="J61" l="1"/>
  <c r="G32"/>
  <c r="G13"/>
  <c r="G12" s="1"/>
  <c r="J32"/>
  <c r="G78"/>
  <c r="I79"/>
  <c r="G58"/>
  <c r="I62"/>
  <c r="I40"/>
  <c r="I39" s="1"/>
  <c r="G26"/>
  <c r="J101"/>
  <c r="G31"/>
  <c r="G52"/>
  <c r="E19"/>
  <c r="I98" i="3"/>
  <c r="G41"/>
  <c r="I61" i="8" l="1"/>
  <c r="I32"/>
  <c r="G8"/>
  <c r="G7" s="1"/>
  <c r="I41" i="3"/>
  <c r="I97"/>
  <c r="I82" l="1"/>
  <c r="I84"/>
  <c r="I86"/>
  <c r="I81" l="1"/>
  <c r="I83"/>
  <c r="I85"/>
  <c r="H231" l="1"/>
  <c r="I231" s="1"/>
  <c r="I230"/>
  <c r="I229" l="1"/>
  <c r="H257" l="1"/>
  <c r="H256" s="1"/>
  <c r="H194" s="1"/>
  <c r="G249" l="1"/>
  <c r="G219"/>
  <c r="G165"/>
  <c r="H259" l="1"/>
  <c r="G257"/>
  <c r="H253"/>
  <c r="H251"/>
  <c r="H247"/>
  <c r="G247"/>
  <c r="G246"/>
  <c r="G192" s="1"/>
  <c r="G237"/>
  <c r="H241"/>
  <c r="H239"/>
  <c r="H235"/>
  <c r="H234" s="1"/>
  <c r="H186" s="1"/>
  <c r="G235"/>
  <c r="G234" s="1"/>
  <c r="G186" s="1"/>
  <c r="H227"/>
  <c r="I228"/>
  <c r="H223"/>
  <c r="I224"/>
  <c r="H221"/>
  <c r="H211"/>
  <c r="G212"/>
  <c r="G188" s="1"/>
  <c r="G187" s="1"/>
  <c r="H217"/>
  <c r="H215"/>
  <c r="H213"/>
  <c r="H198"/>
  <c r="H184" s="1"/>
  <c r="G198"/>
  <c r="I204"/>
  <c r="I208"/>
  <c r="I214"/>
  <c r="I216"/>
  <c r="I218"/>
  <c r="I222"/>
  <c r="I226"/>
  <c r="I236"/>
  <c r="I240"/>
  <c r="I242"/>
  <c r="I248"/>
  <c r="I252"/>
  <c r="I254"/>
  <c r="I258"/>
  <c r="I262"/>
  <c r="I200"/>
  <c r="H199"/>
  <c r="G199"/>
  <c r="H177"/>
  <c r="H175"/>
  <c r="H173"/>
  <c r="H171"/>
  <c r="H169"/>
  <c r="H167"/>
  <c r="H159"/>
  <c r="H157"/>
  <c r="H155"/>
  <c r="H153"/>
  <c r="I54"/>
  <c r="G259" l="1"/>
  <c r="H197"/>
  <c r="H190"/>
  <c r="G197"/>
  <c r="G190"/>
  <c r="G211"/>
  <c r="I211" s="1"/>
  <c r="G245"/>
  <c r="H245"/>
  <c r="H237"/>
  <c r="I237" s="1"/>
  <c r="H249"/>
  <c r="I246"/>
  <c r="I257"/>
  <c r="I253"/>
  <c r="I223"/>
  <c r="I227"/>
  <c r="I239"/>
  <c r="I241"/>
  <c r="I247"/>
  <c r="I251"/>
  <c r="I261"/>
  <c r="I207"/>
  <c r="I213"/>
  <c r="I217"/>
  <c r="I221"/>
  <c r="I225"/>
  <c r="I238"/>
  <c r="I235"/>
  <c r="I203"/>
  <c r="I215"/>
  <c r="I212"/>
  <c r="I199"/>
  <c r="I198"/>
  <c r="I53"/>
  <c r="I245" l="1"/>
  <c r="I197"/>
  <c r="G185"/>
  <c r="H185"/>
  <c r="H193"/>
  <c r="H29"/>
  <c r="G25"/>
  <c r="G24" s="1"/>
  <c r="G189"/>
  <c r="H189"/>
  <c r="H25"/>
  <c r="I190"/>
  <c r="I80"/>
  <c r="I74"/>
  <c r="I186" l="1"/>
  <c r="I189"/>
  <c r="I185"/>
  <c r="H24"/>
  <c r="I24" s="1"/>
  <c r="I25"/>
  <c r="H28"/>
  <c r="I79"/>
  <c r="I47"/>
  <c r="I73"/>
  <c r="C12" i="8"/>
  <c r="C16"/>
  <c r="D16" s="1"/>
  <c r="C19"/>
  <c r="D19" s="1"/>
  <c r="C23"/>
  <c r="C26"/>
  <c r="C31"/>
  <c r="C34"/>
  <c r="C39"/>
  <c r="D39" s="1"/>
  <c r="C42"/>
  <c r="C47"/>
  <c r="C52"/>
  <c r="C58"/>
  <c r="D58" s="1"/>
  <c r="C61"/>
  <c r="D61" s="1"/>
  <c r="C68"/>
  <c r="D68" s="1"/>
  <c r="C72"/>
  <c r="C78"/>
  <c r="D78" s="1"/>
  <c r="C81"/>
  <c r="D81" s="1"/>
  <c r="C86"/>
  <c r="C90"/>
  <c r="D90" s="1"/>
  <c r="C96"/>
  <c r="D96" s="1"/>
  <c r="C101"/>
  <c r="D101" s="1"/>
  <c r="G162" i="3"/>
  <c r="G164" s="1"/>
  <c r="H112"/>
  <c r="H23" s="1"/>
  <c r="G112"/>
  <c r="H39"/>
  <c r="G62"/>
  <c r="G39" s="1"/>
  <c r="G35" s="1"/>
  <c r="H43"/>
  <c r="G43"/>
  <c r="I69"/>
  <c r="I67"/>
  <c r="I76"/>
  <c r="I78"/>
  <c r="I50"/>
  <c r="I57"/>
  <c r="I59"/>
  <c r="I96"/>
  <c r="I154"/>
  <c r="I156"/>
  <c r="I158"/>
  <c r="I160"/>
  <c r="I116"/>
  <c r="I118"/>
  <c r="I120"/>
  <c r="I122"/>
  <c r="I124"/>
  <c r="I126"/>
  <c r="I128"/>
  <c r="I130"/>
  <c r="I132"/>
  <c r="I134"/>
  <c r="I138"/>
  <c r="I136"/>
  <c r="I168"/>
  <c r="I170"/>
  <c r="I172"/>
  <c r="I176"/>
  <c r="I174"/>
  <c r="I178"/>
  <c r="H22" l="1"/>
  <c r="H108"/>
  <c r="I202"/>
  <c r="G108"/>
  <c r="I43"/>
  <c r="C8" i="8"/>
  <c r="C7" s="1"/>
  <c r="I155" i="3"/>
  <c r="H162" l="1"/>
  <c r="H278"/>
  <c r="G278"/>
  <c r="H276"/>
  <c r="G276"/>
  <c r="I162" l="1"/>
  <c r="I164" s="1"/>
  <c r="H164"/>
  <c r="H275"/>
  <c r="I171"/>
  <c r="I169"/>
  <c r="G275"/>
  <c r="H201"/>
  <c r="G201"/>
  <c r="I173"/>
  <c r="I177"/>
  <c r="I167"/>
  <c r="I129"/>
  <c r="I127"/>
  <c r="I159"/>
  <c r="I45"/>
  <c r="I44"/>
  <c r="H42"/>
  <c r="G42"/>
  <c r="H33"/>
  <c r="H37" s="1"/>
  <c r="G33"/>
  <c r="G19" s="1"/>
  <c r="I71"/>
  <c r="I72"/>
  <c r="I66"/>
  <c r="I135"/>
  <c r="I137"/>
  <c r="I133"/>
  <c r="I131"/>
  <c r="I125"/>
  <c r="I123"/>
  <c r="I121"/>
  <c r="I119"/>
  <c r="I117"/>
  <c r="I115"/>
  <c r="G113"/>
  <c r="G109" s="1"/>
  <c r="I95"/>
  <c r="H93"/>
  <c r="G93"/>
  <c r="I58"/>
  <c r="I55"/>
  <c r="I49"/>
  <c r="I77"/>
  <c r="I75"/>
  <c r="I68"/>
  <c r="I64"/>
  <c r="G256"/>
  <c r="H26" i="8"/>
  <c r="I26"/>
  <c r="E26"/>
  <c r="G194" i="3" l="1"/>
  <c r="I194" s="1"/>
  <c r="G184"/>
  <c r="G183" s="1"/>
  <c r="G29"/>
  <c r="G193"/>
  <c r="I193" s="1"/>
  <c r="H191"/>
  <c r="H27"/>
  <c r="I192"/>
  <c r="G191"/>
  <c r="G27"/>
  <c r="G26" s="1"/>
  <c r="G37"/>
  <c r="H19"/>
  <c r="G34"/>
  <c r="G20" s="1"/>
  <c r="G40"/>
  <c r="H34"/>
  <c r="H40"/>
  <c r="I33"/>
  <c r="I37" s="1"/>
  <c r="H274"/>
  <c r="H183"/>
  <c r="G233"/>
  <c r="I259"/>
  <c r="I260"/>
  <c r="I201"/>
  <c r="I256"/>
  <c r="H219"/>
  <c r="I219" s="1"/>
  <c r="I220"/>
  <c r="H233"/>
  <c r="I233" s="1"/>
  <c r="I234"/>
  <c r="I249"/>
  <c r="I250"/>
  <c r="H255"/>
  <c r="H277"/>
  <c r="G255"/>
  <c r="G277"/>
  <c r="H165"/>
  <c r="I175"/>
  <c r="G274"/>
  <c r="I70"/>
  <c r="I42"/>
  <c r="I63"/>
  <c r="I114"/>
  <c r="I110" s="1"/>
  <c r="G60"/>
  <c r="I62"/>
  <c r="I94"/>
  <c r="I93" s="1"/>
  <c r="H113"/>
  <c r="G28" l="1"/>
  <c r="I28" s="1"/>
  <c r="I29"/>
  <c r="I19"/>
  <c r="H38"/>
  <c r="H20"/>
  <c r="I20" s="1"/>
  <c r="H26"/>
  <c r="I26" s="1"/>
  <c r="I27"/>
  <c r="I191"/>
  <c r="G38"/>
  <c r="I113"/>
  <c r="I109" s="1"/>
  <c r="H109"/>
  <c r="I34"/>
  <c r="I38" s="1"/>
  <c r="G281"/>
  <c r="I40"/>
  <c r="I183"/>
  <c r="I184"/>
  <c r="I255"/>
  <c r="I166"/>
  <c r="I165" s="1"/>
  <c r="I61"/>
  <c r="I60"/>
  <c r="E90" i="8"/>
  <c r="H96"/>
  <c r="I96"/>
  <c r="E96"/>
  <c r="H86"/>
  <c r="I86"/>
  <c r="E86"/>
  <c r="H81"/>
  <c r="I81"/>
  <c r="E81"/>
  <c r="F81" s="1"/>
  <c r="I78"/>
  <c r="E78"/>
  <c r="F78" s="1"/>
  <c r="H72"/>
  <c r="E72"/>
  <c r="H68"/>
  <c r="E68"/>
  <c r="F68" s="1"/>
  <c r="E61"/>
  <c r="E58"/>
  <c r="F58" s="1"/>
  <c r="H58"/>
  <c r="E23"/>
  <c r="H101"/>
  <c r="I101"/>
  <c r="E101"/>
  <c r="F101" s="1"/>
  <c r="E12"/>
  <c r="E16"/>
  <c r="E31"/>
  <c r="E34"/>
  <c r="E39"/>
  <c r="E43"/>
  <c r="E47"/>
  <c r="I14"/>
  <c r="J14" s="1"/>
  <c r="H15"/>
  <c r="I15" s="1"/>
  <c r="J15" s="1"/>
  <c r="E42" l="1"/>
  <c r="I12"/>
  <c r="E52"/>
  <c r="H12"/>
  <c r="I23"/>
  <c r="H52"/>
  <c r="H78"/>
  <c r="I59"/>
  <c r="I53" s="1"/>
  <c r="H23"/>
  <c r="H42"/>
  <c r="E8"/>
  <c r="H47"/>
  <c r="I47"/>
  <c r="I42"/>
  <c r="J59" l="1"/>
  <c r="J53" s="1"/>
  <c r="I52"/>
  <c r="J58"/>
  <c r="E7"/>
  <c r="J23"/>
  <c r="I72"/>
  <c r="I68"/>
  <c r="I58"/>
  <c r="H31"/>
  <c r="J52" l="1"/>
  <c r="J12"/>
  <c r="H8"/>
  <c r="H7" s="1"/>
  <c r="I31" l="1"/>
  <c r="I8"/>
  <c r="I7" s="1"/>
  <c r="I157" i="3"/>
  <c r="I153"/>
  <c r="J31" i="8" l="1"/>
  <c r="J8"/>
  <c r="J7" s="1"/>
  <c r="G151" i="3"/>
  <c r="G111" s="1"/>
  <c r="H151"/>
  <c r="H111" s="1"/>
  <c r="G161" l="1"/>
  <c r="G163" s="1"/>
  <c r="I152"/>
  <c r="I151" l="1"/>
  <c r="I111" s="1"/>
  <c r="I112"/>
  <c r="H161"/>
  <c r="H163" s="1"/>
  <c r="I161" l="1"/>
  <c r="I163" s="1"/>
  <c r="H107" l="1"/>
  <c r="G107"/>
  <c r="G16"/>
  <c r="H15" l="1"/>
  <c r="H281"/>
  <c r="H16"/>
  <c r="G15"/>
  <c r="B28" i="7"/>
  <c r="B29" s="1"/>
  <c r="I108" i="3"/>
  <c r="I107" s="1"/>
  <c r="C28" i="7" l="1"/>
  <c r="C29" s="1"/>
  <c r="I16" i="3"/>
  <c r="B18" i="7"/>
  <c r="C18"/>
  <c r="I15" i="3"/>
  <c r="D28" i="7" l="1"/>
  <c r="D29" s="1"/>
  <c r="B19"/>
  <c r="C19"/>
  <c r="D18"/>
  <c r="D19" s="1"/>
  <c r="G21" i="3" l="1"/>
  <c r="G18" s="1"/>
  <c r="G32"/>
  <c r="G36" s="1"/>
  <c r="G17"/>
  <c r="B33" i="7" l="1"/>
  <c r="G14" i="3"/>
  <c r="B34" i="7" l="1"/>
  <c r="B13"/>
  <c r="B14" l="1"/>
  <c r="H35" i="3"/>
  <c r="I35" s="1"/>
  <c r="I39" s="1"/>
  <c r="H17" l="1"/>
  <c r="H32"/>
  <c r="H21"/>
  <c r="I21" l="1"/>
  <c r="H18"/>
  <c r="I18" s="1"/>
  <c r="C33" i="7"/>
  <c r="H14" i="3"/>
  <c r="I14" s="1"/>
  <c r="I17"/>
  <c r="H36"/>
  <c r="I32"/>
  <c r="I36" s="1"/>
  <c r="C34" i="7" l="1"/>
  <c r="D33"/>
  <c r="D34" s="1"/>
  <c r="C13"/>
  <c r="C14" l="1"/>
  <c r="D14" s="1"/>
  <c r="D13"/>
  <c r="I188" i="3"/>
  <c r="I187"/>
  <c r="G23"/>
  <c r="I23" s="1"/>
  <c r="G22" l="1"/>
  <c r="I22" s="1"/>
</calcChain>
</file>

<file path=xl/sharedStrings.xml><?xml version="1.0" encoding="utf-8"?>
<sst xmlns="http://schemas.openxmlformats.org/spreadsheetml/2006/main" count="2131" uniqueCount="712">
  <si>
    <t>ОТЧЕТ</t>
  </si>
  <si>
    <t>ИРКУТСКОЙ ОБЛАСТИ</t>
  </si>
  <si>
    <t>(наименование государственной программы Иркутской области</t>
  </si>
  <si>
    <t>(далее - государственная программа))</t>
  </si>
  <si>
    <t>N п/п</t>
  </si>
  <si>
    <t>ОБ ИСПОЛНЕНИИ МЕРОПРИЯТИЙ ГОСУДАРСТВЕННОЙ ПРОГРАММЫ</t>
  </si>
  <si>
    <t>Исполнитель, участники мероприятий</t>
  </si>
  <si>
    <t>Источник финансирования</t>
  </si>
  <si>
    <t>Исполнено за отчетный период, тыс. руб.</t>
  </si>
  <si>
    <t>Фактическое значение показателя мероприятия</t>
  </si>
  <si>
    <t>Обоснование причин отклонения (при наличии)</t>
  </si>
  <si>
    <t>Готовность к проведению мероприятия</t>
  </si>
  <si>
    <t>Всего</t>
  </si>
  <si>
    <t>ОБ</t>
  </si>
  <si>
    <t>МБ</t>
  </si>
  <si>
    <t>ИИ</t>
  </si>
  <si>
    <t>4.</t>
  </si>
  <si>
    <t>х</t>
  </si>
  <si>
    <t>4.1</t>
  </si>
  <si>
    <t>Министерство здравоохранения Иркутской области</t>
  </si>
  <si>
    <t>декабрь</t>
  </si>
  <si>
    <t>-</t>
  </si>
  <si>
    <t>4.2</t>
  </si>
  <si>
    <t>4.4</t>
  </si>
  <si>
    <t>4.5</t>
  </si>
  <si>
    <t>4.8</t>
  </si>
  <si>
    <t>4.8.1.</t>
  </si>
  <si>
    <t>4.9</t>
  </si>
  <si>
    <t>4.9.1.</t>
  </si>
  <si>
    <t>Министерство сельского хозяйства Иркутской области</t>
  </si>
  <si>
    <t>МБ – при наличии</t>
  </si>
  <si>
    <t>ИИ – при наличии</t>
  </si>
  <si>
    <t>1.</t>
  </si>
  <si>
    <t>1.1</t>
  </si>
  <si>
    <t>Областной конкурс летних программ для детей и молодежи среди детских и молодежных общественных объединений Иркутской области</t>
  </si>
  <si>
    <t>Содействие участию представителей талантливой молодежи в межрегиональных, всероссийских, международных конкурсах, фестивалях, семинарах, форумах, слетах, играх, тренингах, а также обучающих программах</t>
  </si>
  <si>
    <t xml:space="preserve">Основное мероприятие «Оказание поддержки муниципальным образованиям Иркутской области в реализации программ по работе с детьми и молодежью» </t>
  </si>
  <si>
    <t>Субсидии бюджетам муниципальных образований Иркутской области на реализацию программ по работе с детьми и молодежью</t>
  </si>
  <si>
    <t>2.</t>
  </si>
  <si>
    <t>2.1</t>
  </si>
  <si>
    <t>Проведение областного конкурса программ по организации и проведению лагерей патриотической направленности</t>
  </si>
  <si>
    <t>Развитие и поддержка региональной системы патриотического воспитания и допризывной подготовки молодежи</t>
  </si>
  <si>
    <t>3.</t>
  </si>
  <si>
    <t>3.1</t>
  </si>
  <si>
    <t>Обеспечение деятельности учреждений в области молодежной политики</t>
  </si>
  <si>
    <t>Техническое сопровождение, обновление и хостинг молодежных интернет-сайтов</t>
  </si>
  <si>
    <t>Меры по поддержке деятельности поисковых отрядов при проведении мероприятий по увековечиванию памяти погибших при защите Отечества, по розыску захоронений (перезахоронению) останков погибших при защите Отечества, по присвоению имен и фамилий погибших при защите Отечества, занесение фамилий в книгу Памяти, проведение итоговых слетов поисковых отрядов, посвященных окончанию поисковых работ</t>
  </si>
  <si>
    <t>Организация и проведение мероприятий, посвященных: дням воинской славы (победные дни) России в ознаменование славных побед российских войск, которые сыграли решающую роль в истории России; памятным датам в истории Отечества, связанным с важнейшими историческими событиями в жизни государства и общества: знаменательным датам в истории Иркутской области, юбилейным датам знаменитых земляков и государственным праздникам: День России и День Государственного флага РФ</t>
  </si>
  <si>
    <t>1</t>
  </si>
  <si>
    <t>Содействие деятельности кабинетов (центров) профориентации в муниципальных образованиях Иркутской области</t>
  </si>
  <si>
    <t>4.3</t>
  </si>
  <si>
    <t>Министерство образования Иркутской обалсти</t>
  </si>
  <si>
    <t>Процент исполнения (гр. 8 / гр. 7 x 100), %</t>
  </si>
  <si>
    <t>2.1.1</t>
  </si>
  <si>
    <t>2.2.2</t>
  </si>
  <si>
    <t>2.2.3</t>
  </si>
  <si>
    <t>2.2.4</t>
  </si>
  <si>
    <t>3.1.1</t>
  </si>
  <si>
    <t>3.1.2</t>
  </si>
  <si>
    <t>ОТЧЕТ ОБ ИСПОЛНЕНИИ ЦЕЛЕВЫХ ПОКАЗАТЕЛЕЙ ГОСУДАРСТВЕННОЙ ПРОГРАММЫ ИРКУТСКОЙ ОБЛАСТИ</t>
  </si>
  <si>
    <t>(наименование государственной программы Иркутской области (далее - государственная программа))</t>
  </si>
  <si>
    <t>№ п/п</t>
  </si>
  <si>
    <t>Наименование целевого показателя</t>
  </si>
  <si>
    <t>Ед. изм.</t>
  </si>
  <si>
    <t>Тип показателя (прогрессирующий, регрессирующий)</t>
  </si>
  <si>
    <t>Плановое значение</t>
  </si>
  <si>
    <t>Фактическое значение</t>
  </si>
  <si>
    <t>Отклонение фактического значения от планового</t>
  </si>
  <si>
    <t>-/+</t>
  </si>
  <si>
    <t>%</t>
  </si>
  <si>
    <t>регрессирующий</t>
  </si>
  <si>
    <t>прогрессирующий</t>
  </si>
  <si>
    <t>чел.</t>
  </si>
  <si>
    <t>Доля молодых людей, находящихся в трудной жизненной ситуации, принявших участие в мероприятиях по их интеграции и социализации</t>
  </si>
  <si>
    <t>Количество муниципальных образований, получивших субсидию на реализацию программ по работе с детьми и молодежью из областного бюджета</t>
  </si>
  <si>
    <t>ед.</t>
  </si>
  <si>
    <t>Удельный вес численности молодежи, принявшей участие в мероприятиях по профилактике социально-негативных явлений, к общей численности молодежи Иркутской области</t>
  </si>
  <si>
    <t>Доля больных наркоманией, прошедших лечение и реабилитацию, длительность ремиссии у которых составляет не менее 1 года, по отношению к общему числу больных наркоманией, прошедших лечение и реабилитацию</t>
  </si>
  <si>
    <t>Доля обучающихся, прошедших экспертно-диагностическое исследование на предмет употребления наркотических средств, токсических и психотропных веществ, от общего числа обучающихся (школьников и студентов)</t>
  </si>
  <si>
    <t>Количество изготовленной полиграфической продукции</t>
  </si>
  <si>
    <t>шт.</t>
  </si>
  <si>
    <t>Количество посетителей сайта</t>
  </si>
  <si>
    <t>Количество специалистов сферы образования, реализующих программы профилактики наркомании в организациях, осуществляющих образовательную деятельность</t>
  </si>
  <si>
    <t>Количество специалистов социальной сферы, прошедших обучение на семинарах и тренингах</t>
  </si>
  <si>
    <t>Количество специалистов социальной сферы, реализующих программы профилактики наркомании в организациях, осуществляющих соцобслуживание и предоставляющих социальные услуги</t>
  </si>
  <si>
    <t>Количество специалистов в сфере реабилитации и ресоциализации потребителей наркотиков, прошедших обучение и курсы повышения квалификации по линии министерства здравоохранения</t>
  </si>
  <si>
    <t>Общая площадь выявленных очагов произрастания дикорастущей конопли</t>
  </si>
  <si>
    <t>га</t>
  </si>
  <si>
    <t>Общая площадь уничтоженных очагов произрастания дикорастущей конопли</t>
  </si>
  <si>
    <t>Количество сформированных паспортов наркоситуации муниципальных образований Иркутской области, ед.</t>
  </si>
  <si>
    <t>ИСПОЛНЕНИЕ БЮДЖЕТНЫХ ИНВЕСТИЦИЙ В ОБЪЕКТЫ КАПИТАЛЬНОГО</t>
  </si>
  <si>
    <t>СТРОИТЕЛЬСТВА ОБЛАСТНОЙ ГОСУДАРСТВЕННОЙ СОБСТВЕННОСТИ</t>
  </si>
  <si>
    <t>И МУНИЦИПАЛЬНОЙ СОБСТВЕННОСТИ, ВКЛЮЧЕННЫЕ</t>
  </si>
  <si>
    <t>Наименование мероприятия, объекта, ПИР (с расшифровкой по объектам)</t>
  </si>
  <si>
    <t>Год начала строительства</t>
  </si>
  <si>
    <t>Плановый год ввода в эксплуатацию</t>
  </si>
  <si>
    <t>Реквизиты ПСД (плановый срок утверждения ПСД)</t>
  </si>
  <si>
    <t>Реквизиты государственной экспертизы (плановый срок получения)</t>
  </si>
  <si>
    <t>Вид работ (строительство, реконстр., кап. ремонт, тех. перевооружение)</t>
  </si>
  <si>
    <t>Форма собственности (ОС / МС)</t>
  </si>
  <si>
    <t>Сметная стоимость (на 1 января текущего финансового года), тыс. руб.</t>
  </si>
  <si>
    <t>Остаток сметной стоимости (на 1 января текущего финансового года), тыс. руб.</t>
  </si>
  <si>
    <t>Тех. готовность на отчетную дату (в %)</t>
  </si>
  <si>
    <t>Источники финансирования</t>
  </si>
  <si>
    <t>Объемы финансирования, тыс. руб.</t>
  </si>
  <si>
    <t>предусмотрено</t>
  </si>
  <si>
    <t>исполнено</t>
  </si>
  <si>
    <t>Всего по государственной программе</t>
  </si>
  <si>
    <t>областной бюджет (ОБ)</t>
  </si>
  <si>
    <t>федеральный бюджет (ФБ)</t>
  </si>
  <si>
    <t>местный бюджет (МБ)</t>
  </si>
  <si>
    <t>иные источники (ИИ)</t>
  </si>
  <si>
    <t>РЕАЛИЗАЦИЯ ГОСУДАРСТВЕННОЙ ПРОГРАММЫ В МУНИЦИПАЛЬНЫХ</t>
  </si>
  <si>
    <t>Наименование мероприятия</t>
  </si>
  <si>
    <t>Муниципальное образование</t>
  </si>
  <si>
    <t>федеральный бюджет, из них</t>
  </si>
  <si>
    <t>областной бюджет, из них</t>
  </si>
  <si>
    <t>муниципальный бюджет, из них</t>
  </si>
  <si>
    <t>внебюджетные средства, из них</t>
  </si>
  <si>
    <t>всего</t>
  </si>
  <si>
    <t>капитальные расходы</t>
  </si>
  <si>
    <t>прочие расходы</t>
  </si>
  <si>
    <t>Областной конкурс муниципальных программ по работе с детьми и молодежью</t>
  </si>
  <si>
    <t>НАПРАВЛЕНИЯ И ОБЪЕМЫ ФИНАНСИРОВАНИЯ ГОСУДАРСТВЕННОЙ</t>
  </si>
  <si>
    <t>% исполнения</t>
  </si>
  <si>
    <t>план</t>
  </si>
  <si>
    <t>факт</t>
  </si>
  <si>
    <t>За счет всех источников финансирования</t>
  </si>
  <si>
    <t>НИОКР</t>
  </si>
  <si>
    <t>Капитальные вложения</t>
  </si>
  <si>
    <t>Прочие</t>
  </si>
  <si>
    <t>Итого:</t>
  </si>
  <si>
    <t>За счет средств областного бюджета</t>
  </si>
  <si>
    <t>За счет средств федерального бюджета</t>
  </si>
  <si>
    <t>За счет средств местных бюджетов</t>
  </si>
  <si>
    <t>За счет внебюджетных источников</t>
  </si>
  <si>
    <t>Приложение</t>
  </si>
  <si>
    <t>Наименование программы, подпрограммы, ведомственной целевой программы, основного мероприятия, мероприятия</t>
  </si>
  <si>
    <t>Источники финансирования / Наименование целевого показателя</t>
  </si>
  <si>
    <t>Предусмотренный объем финансирования
(тыс. руб.) / Значение целевого показателя</t>
  </si>
  <si>
    <t>Количество муниципальных образований, получивших субсидию на реализацию программ по работе с детьми и молодежью из областного бюджета, ед.</t>
  </si>
  <si>
    <t>Удельный вес численности молодежи, принявшей участие в мероприятиях по профилактике социально-негативных явлений, к общей численности молодежи Иркутской области, %</t>
  </si>
  <si>
    <t>Доля больных наркоманией, прошедших лечение и реабилитацию, длительность ремиссии у которых составляет не менее 1 года, по отношению к общему числу больных наркоманией, прошедших лечение и реабилитацию, %</t>
  </si>
  <si>
    <t>Количество изготовленной полиграфической продукции, шт.</t>
  </si>
  <si>
    <t>Количество посетителей сайта, чел.</t>
  </si>
  <si>
    <t>Количество размещенных антинаркотических материалов, шт.</t>
  </si>
  <si>
    <t>Количество специалистов сферы образования, реализующих программы профилактики наркомании в организациях, осуществляющих образовательную деятельность, чел.</t>
  </si>
  <si>
    <t>Количество специалистов социальной сферы, прошедших обучение на семинарах и тренингах, чел.</t>
  </si>
  <si>
    <t>Количество специалистов социальной сферы, реализующих программы профилактики наркомании в организациях, осуществляющих соцобслуживание и предоставляющих социальные услуги, чел.</t>
  </si>
  <si>
    <t>Общая площадь выявленных очагов произрастания дикорастущей конопли, га</t>
  </si>
  <si>
    <t>Общая площадь уничтоженных очагов произрастания дикорастущей конопли, га</t>
  </si>
  <si>
    <r>
      <t>(</t>
    </r>
    <r>
      <rPr>
        <sz val="11"/>
        <color indexed="12"/>
        <rFont val="Times New Roman"/>
        <family val="1"/>
        <charset val="204"/>
      </rPr>
      <t>гр. 3</t>
    </r>
    <r>
      <rPr>
        <sz val="11"/>
        <color indexed="8"/>
        <rFont val="Times New Roman"/>
        <family val="1"/>
        <charset val="204"/>
      </rPr>
      <t xml:space="preserve"> / </t>
    </r>
    <r>
      <rPr>
        <sz val="11"/>
        <color indexed="12"/>
        <rFont val="Times New Roman"/>
        <family val="1"/>
        <charset val="204"/>
      </rPr>
      <t>гр. 2</t>
    </r>
    <r>
      <rPr>
        <sz val="11"/>
        <color indexed="8"/>
        <rFont val="Times New Roman"/>
        <family val="1"/>
        <charset val="204"/>
      </rPr>
      <t xml:space="preserve"> x 100)</t>
    </r>
  </si>
  <si>
    <t>Ведомственная целевая программа «Интеграция в общество молодых людей, оказавшихся в трудной жизненной ситуации» на 2014 год</t>
  </si>
  <si>
    <t>Итого</t>
  </si>
  <si>
    <t xml:space="preserve">Наименование показателя мероприятия, единица измерения (тип показателя (прогрессирующий (далее - П), регрессирующий (далее - Р)))
</t>
  </si>
  <si>
    <t>Основное мероприятие «Содействие созданию целостной системы медицинской реабилитации наркозависимых»</t>
  </si>
  <si>
    <t>Подпрограмма «Качественное развитие потенциала и воспитание молодежи» на 2014-2020 годы</t>
  </si>
  <si>
    <t>Подпрограмма "Комплексные меры профилактики злоупотребления наркотическими средствами, токсическими и психотропными веществами" на 2014 - 2020 годы</t>
  </si>
  <si>
    <t>4.1.1.</t>
  </si>
  <si>
    <t xml:space="preserve">Проведение профилактических медицинских осмотров обучающихся в общеобразовательных организациях и профессиональных образовательных организациях, а также образовательных организациях высшего образования в целях раннего выявления незаконного потребления наркотических средств, токсических и психотропных веществ </t>
  </si>
  <si>
    <t>Министерство по молодежной политике Иркутской области</t>
  </si>
  <si>
    <t>Министерство образования Иркутской области</t>
  </si>
  <si>
    <t>4.3.2.</t>
  </si>
  <si>
    <t>4.4.1.</t>
  </si>
  <si>
    <t>4.4.2.</t>
  </si>
  <si>
    <t>4.4.3.</t>
  </si>
  <si>
    <t>Министерство по  молодежной политике Иркутской области</t>
  </si>
  <si>
    <t>4.5.1.</t>
  </si>
  <si>
    <t>4.6</t>
  </si>
  <si>
    <t>4.7</t>
  </si>
  <si>
    <t>4.7.1.</t>
  </si>
  <si>
    <t>Организация семинаров, круглых столов, конференций для работников социальной сферы по формированию здорового образа жизни, профилактике социально-негативных явлений</t>
  </si>
  <si>
    <t>Организация обучения и повышения квалификации специалистов в сфере реабилитации и ресоциализации потребителей наркотиков</t>
  </si>
  <si>
    <t>Направление талантливых детей и молодежи в детские центры</t>
  </si>
  <si>
    <t>Проведение областного конкурса программ по организации центров патриотического воспитания и допризывной подготовки молодежи</t>
  </si>
  <si>
    <t>Информационное сопровождение мероприятий в сфере молодежной политики</t>
  </si>
  <si>
    <t>Расходы на обеспечение деятельности министерства по молодежной политике Иркутской области</t>
  </si>
  <si>
    <t>мин молодежь</t>
  </si>
  <si>
    <t>мин обр</t>
  </si>
  <si>
    <t>мин здрав</t>
  </si>
  <si>
    <t>мин сельхоз</t>
  </si>
  <si>
    <t>мин соц</t>
  </si>
  <si>
    <t>мин спорт</t>
  </si>
  <si>
    <t>Выделение субсидий детским и молодежным общественным объединениям, входящим в областной Реестр молодежных и детских общественных объединений</t>
  </si>
  <si>
    <t>2.1.3</t>
  </si>
  <si>
    <t>2.1.2</t>
  </si>
  <si>
    <t>4.8.2.</t>
  </si>
  <si>
    <t>4.10</t>
  </si>
  <si>
    <t>1.2</t>
  </si>
  <si>
    <t>1.2.1</t>
  </si>
  <si>
    <t>1.2.2</t>
  </si>
  <si>
    <t>1.2.3</t>
  </si>
  <si>
    <t>1.2.4</t>
  </si>
  <si>
    <t>1.2.5</t>
  </si>
  <si>
    <t>1.3</t>
  </si>
  <si>
    <t>1.4</t>
  </si>
  <si>
    <t>Показатель объема "Количество муниципальных образований, получивших субсидию из областного бюджета", ед. (П)</t>
  </si>
  <si>
    <t>Показатель качества "Доля получателей субсидии, предоставивших отчетные документы в установленные сроки", % (П)</t>
  </si>
  <si>
    <t>2.1.4</t>
  </si>
  <si>
    <t>2.1.5</t>
  </si>
  <si>
    <t>2.1.6</t>
  </si>
  <si>
    <t>2.1.7</t>
  </si>
  <si>
    <t>3.1.3</t>
  </si>
  <si>
    <t>3.1.4</t>
  </si>
  <si>
    <t>3.1.5</t>
  </si>
  <si>
    <t>3.1.6</t>
  </si>
  <si>
    <t>Организация выпуска и тиражирования печатной продукции по профилактике незаконного потребления наркотических средств и психотропных веществ, наркомании, токсикомании, табакокурения</t>
  </si>
  <si>
    <t>4.2.1</t>
  </si>
  <si>
    <t>Поддержка сайта по профилактике незаконного потребления наркотических средств и психотропных веществ, наркомании и токсикомании, размещенного в информационно-телекоммуникационной сети «Интернет»</t>
  </si>
  <si>
    <t>4.3.1.</t>
  </si>
  <si>
    <t>4.3.3.</t>
  </si>
  <si>
    <t>4.4.4</t>
  </si>
  <si>
    <t>2.1.8</t>
  </si>
  <si>
    <t>Развитие и поддержка региональной системы профилактики незаконного потребления наркотических средств и психотропных веществ, наркомании и токсикомании (проведение комплекса профилактических мероприятий на территории муниципальных образований Иркутской области для различных целевых групп с помощью специалистов региональной системы)</t>
  </si>
  <si>
    <t>4.4.5</t>
  </si>
  <si>
    <t>4.4.6</t>
  </si>
  <si>
    <t xml:space="preserve">Плановый/фактический срок исполнения мероприятия
</t>
  </si>
  <si>
    <t xml:space="preserve">Наличие порядка предоставления субсидии, проведения конкурса (реквизиты НПА)
</t>
  </si>
  <si>
    <t xml:space="preserve">Распределение по муниципальным образованиям (получателям субсидии)/реквизиты НПА, количество получателей
</t>
  </si>
  <si>
    <t xml:space="preserve">Наличие соглашений о предоставлении субсидии/оказании работ, услуг (количество заключенных соглашений)
</t>
  </si>
  <si>
    <t>ноябрь</t>
  </si>
  <si>
    <t>октябрь</t>
  </si>
  <si>
    <t>май</t>
  </si>
  <si>
    <t>июнь</t>
  </si>
  <si>
    <t>Доля молодых людей в возрасте от 14 до 30 лет, зарегистрированных с диагнозом «синдром зависимости от наркотических средств (наркомания)», «пагубное (с вредными последствиями) употребление наркотических средств», установленным впервые в жизни, в общем количестве молодых людей от 14 до 30 лет</t>
  </si>
  <si>
    <t>Доля детей и подростков в возрасте до 14 лет, зарегистрированных с диагнозом «синдром зависимости от наркотических средств (наркомания)», «пагубное (с вредными последствиями) употребление наркотических средств», установленным впервые в жизни, в общем количестве детей и подростков в возрасте до 14 лет, %</t>
  </si>
  <si>
    <t xml:space="preserve">Обоснование причин отклонения (при отклонении на +/- 5%)
</t>
  </si>
  <si>
    <t>Доля детей и подростков в возрасте до 14 лет, зарегистрированных с диагнозом «синдром зависимости от наркотических средств (наркомания)», «пагубное (с вредными последствиями) употребление наркотических средств», установленным впервые в жизни, в общем количестве детей и подростков в возрасте до 14 лет</t>
  </si>
  <si>
    <t>Количество специалистов сферы образования, прошедших обучение на семинарах и тренингах по профилактике незаконного потребления наркотических средств и психотропных веществ</t>
  </si>
  <si>
    <t>л</t>
  </si>
  <si>
    <t>Количество сформированных паспортов наркоситуации муниципальных образований Иркутской области</t>
  </si>
  <si>
    <t>Обеспечение деятельности подведомственных учреждений в области профилактики незаконного потребления наркотических средств и психотропных веществ, наркомании и токсикомании</t>
  </si>
  <si>
    <t>Мероприятия, направленные на борьбу с произрастанием дикорастущей конопли</t>
  </si>
  <si>
    <t>Количество специалистов сферы образования, прошедших обучение на семинарах и тренингах по профилактике незаконного потребления наркотических средств и психотропных веществ, чел.</t>
  </si>
  <si>
    <t>Организация и проведение областного фестиваля «СтудЗима»</t>
  </si>
  <si>
    <t>Организация, проведение и награждение победителей областного конкурса молодежных инновационных проектов</t>
  </si>
  <si>
    <t>Организация и проведение областного фестиваля «Золотое сердце Приангарья»</t>
  </si>
  <si>
    <t>1.3.4</t>
  </si>
  <si>
    <t>3.1.7</t>
  </si>
  <si>
    <t>Разработка и тиражирование ежегодного государственного доклада «Молодежь Иркутской области»</t>
  </si>
  <si>
    <t>3.1.8</t>
  </si>
  <si>
    <t>Мониторинг средств массовой информации за реализацией молодежной политики исполнительными органами государственной власти Иркутской области, муниципальными образованиями Иркутской области, общественными объединениями и другими субъектами молодежной политики</t>
  </si>
  <si>
    <t>4.2.2</t>
  </si>
  <si>
    <t>Министерствопо молодежной политике Иркутской области</t>
  </si>
  <si>
    <t>2.2.1</t>
  </si>
  <si>
    <t>март</t>
  </si>
  <si>
    <t>министерство по молодежной политике Иркутской области</t>
  </si>
  <si>
    <t>министерство образования Иркутской области</t>
  </si>
  <si>
    <t>министерство здравоохранения Иркутской области</t>
  </si>
  <si>
    <t>министерство сельского хозяйства Иркутской области</t>
  </si>
  <si>
    <t>Подпрограмма «Комплексные меры профилактики злоупотребления наркотическими средствами, токсическими и психотропными веществами» на 2014 - 2020 годы, в том числе:</t>
  </si>
  <si>
    <t>министерство социального развития, опеки и попечительства Иркутской области</t>
  </si>
  <si>
    <t>Проведение областных слетов организаций, занимающихся военно-патриотическим и гражданско-патриотическим воспитанием молодежи</t>
  </si>
  <si>
    <t>Всего, в том числе:</t>
  </si>
  <si>
    <t>Организация и проведение областного фестиваля для лучших добровольцев (волонтеров) Иркутской области</t>
  </si>
  <si>
    <t>Организация деятельности добровольцев (волонтеров) при проведении мероприятий молодежной политики</t>
  </si>
  <si>
    <t>Поддержка и развитие регионального добровольческого (волонтерского) движения из числа несовершеннолетних обучающихся в общеобразовательных организациях, в профессиональных образовательных организациях</t>
  </si>
  <si>
    <t>1.3.3</t>
  </si>
  <si>
    <t>Показатель объема «Количество участников», чел.</t>
  </si>
  <si>
    <t>Количество размещенных антинаркотических материалов</t>
  </si>
  <si>
    <t>Количество размещенных видеороликов социальной рекламы, пропагандирующей здоровый образ жизни</t>
  </si>
  <si>
    <t>Увеличение показателя  связано с активной рекламной антинаркотической кампанией в информационно-телекоммуникационной сети "Интернет" с привязкой к сайту narkostop.irkutsk.ru</t>
  </si>
  <si>
    <t>муниципальное образование «город Саянск»</t>
  </si>
  <si>
    <t>муниципальное образование Слюдянский район</t>
  </si>
  <si>
    <t>Усольское районное муниципальное образование</t>
  </si>
  <si>
    <t>Наименование подпрограммы государственной программы, ведомственной целевой программы, основного мероприятия, проекта, мероприятия</t>
  </si>
  <si>
    <t>Муниципальное образование (городское/сельское поселение, муниципальный район, городской округ)</t>
  </si>
  <si>
    <t>Исполнитель (наименование ИОГВ)</t>
  </si>
  <si>
    <t>Объемы финансирования в отчетном финансовом году, тыс. руб.</t>
  </si>
  <si>
    <t>План (с месяца по месяц)</t>
  </si>
  <si>
    <t>Факт (с месяца по месяц)</t>
  </si>
  <si>
    <t>сентябрь</t>
  </si>
  <si>
    <t>1.1.1.</t>
  </si>
  <si>
    <t>Основное мероприятие «Обеспечение профессионального и карьерного роста молодежи Иркутской области» на 2019-2024 годы</t>
  </si>
  <si>
    <t>Организация и проведение семинаров для специалистов по профориентации</t>
  </si>
  <si>
    <t>Разработка, сопровождение информационных цифровых ресурсов по профессиональному самоопределению в сети Интернет, для мобильных устройств</t>
  </si>
  <si>
    <t>Показатель качества  «Количество благополучателей кабинетов (центров) профориентации из числа молодежи», чел.</t>
  </si>
  <si>
    <t>Организация и проведение мероприятий по развитию студенческих отрядов</t>
  </si>
  <si>
    <t>Организация и проведение мероприятий по вовлечению молодежи в предпринимательство</t>
  </si>
  <si>
    <t>Основное мероприятие «Выявление, поддержка и обеспечение самореализации талантливой, социально-активной молодежи и молодых семей» на 2019-2024 годы</t>
  </si>
  <si>
    <t>Организация и проведение областного конкурса «Молодежь Иркутской области в лицах»</t>
  </si>
  <si>
    <t>Организация и проведение международного молодежного форума «Байкал»</t>
  </si>
  <si>
    <t>Организация и проведение областного фестиваля студенческого творчества «Студенческая весна»</t>
  </si>
  <si>
    <t>Областной конкурс «Кадры нового поколения для местного самоуправления» в соответствии с установленным порядком</t>
  </si>
  <si>
    <t>Организация и проведение торжественных мероприятий в сфере молодежной политики</t>
  </si>
  <si>
    <t>Организация и проведение мероприятий по поддержке молодых семей, формированию позитивного отношения к институту семьи (по отдельному календарному плану)</t>
  </si>
  <si>
    <t>Студенческий турнир - Кубок Губернатора Иркутской области по интеллектуальным играм</t>
  </si>
  <si>
    <t>Региональный проект «Социальная активность» на 2019-2024 годы</t>
  </si>
  <si>
    <t>1.4.1</t>
  </si>
  <si>
    <t>1.4.2</t>
  </si>
  <si>
    <t>Подпрограмма 1. «Качественное развитие потенциала и воспитание молодежи» на 2019-2024 годы</t>
  </si>
  <si>
    <t>Государственная программа «Молодежная политика» на 2019-2024 годы, в том числе:</t>
  </si>
  <si>
    <t xml:space="preserve">Объем финансирования, предусмотренный на 2019 год, тыс. руб.
</t>
  </si>
  <si>
    <t>Плановое значение показателя мероприятия на 2019 год</t>
  </si>
  <si>
    <t xml:space="preserve">«МОЛОДЕЖНАЯ ПОЛИТИКА» НА 2019-2024 ГОДЫ </t>
  </si>
  <si>
    <t>1.3.1</t>
  </si>
  <si>
    <t>1.3.2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</si>
  <si>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</si>
  <si>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</si>
  <si>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</si>
  <si>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</si>
  <si>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</si>
  <si>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</si>
  <si>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</si>
  <si>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</si>
  <si>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</si>
  <si>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</si>
  <si>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Основное мероприятие «Патриотическое воспитание граждан в Иркутской области и допризывная подготовка молодежи» на 2019-2024 годы</t>
  </si>
  <si>
    <t>Проведение областной военно-спортивной игры «Орленок» (Школа безопасности) для обучающихся в общеобразовательных организациях и профессиональных образовательных организациях</t>
  </si>
  <si>
    <t>Организация и проведение областной акции «Уголок Российской государственности», направленной на изучение героико-патриотической символики России: Государственного флага Российской Федерации, Герба Российской Федерации, Гимна Российской Федерации, флага и герба Иркутской области</t>
  </si>
  <si>
    <t>Организация и проведение областного полевого лагеря «Юный спасатель» для обучающихся в общеобразовательных организациях, профессиональных образовательных организациях и образовательных организациях высшего образования</t>
  </si>
  <si>
    <t>Организация и проведение на территории Иркутской области Всероссийской акции «Георгиевская ленточка»</t>
  </si>
  <si>
    <t>Направление молодежи и руководителей патриотических клубов, центров для участия в межрегиональных и всероссийских соревнованиях, форумах, семинарах, конференциях и иных мероприятиях патриотической направленности</t>
  </si>
  <si>
    <t>Изготовление наглядной агитации (баннеров, растяжек, плакатов, флай-карт), направленной на повышение престижа воинской службы и фомирование положительного отношения к правоохранительным органам</t>
  </si>
  <si>
    <t>2.1.9</t>
  </si>
  <si>
    <t>2.1.10</t>
  </si>
  <si>
    <t>2.1.11</t>
  </si>
  <si>
    <t>2.1.12</t>
  </si>
  <si>
    <t>Проведение областной военно-спортивной игры «Зарница» для обучающихся в общеобразовательных организациях</t>
  </si>
  <si>
    <t>2.1.13</t>
  </si>
  <si>
    <t>2.1.14</t>
  </si>
  <si>
    <t>Содействие деятельности региональной системы патриотического воспитания</t>
  </si>
  <si>
    <t>2.1.15</t>
  </si>
  <si>
    <t>Организация и проведение серии просветительских лекций, направленных на патриотическое воспитание молодежи</t>
  </si>
  <si>
    <t>2.1.16</t>
  </si>
  <si>
    <t>Организация и проведение межрегионального полевого лагеря «Юный спасатель» среди регионов Сибирского федерального округа</t>
  </si>
  <si>
    <t>2.1.17</t>
  </si>
  <si>
    <t>Содействие в проведении Международной молодежной экспедиции, посвященной 80-летию со дня разгрома японских агрессоров советскими и монгольскими войсками в районе реки Халхин-Гол</t>
  </si>
  <si>
    <t>Подпрограмма  «Патриотическое воспитание молодежи» на 2019 - 2024 годы, в том числе:</t>
  </si>
  <si>
    <t>Проведение организационно-педагогических мероприятий по работе с допризывной молодёжью в государственных профессиональных образовательных организациях Иркутской области, учредителем которых является министерство образования Иркутской области</t>
  </si>
  <si>
    <t>Организация и проведение областных мероприятий гражданско-патриотической направленности</t>
  </si>
  <si>
    <t>Поощрение участников региональных летних и зимних фестивалей физкультурно-спортивного комплекса «Готов к труду и обороне»</t>
  </si>
  <si>
    <t>Проведение мероприятий, направленных на выявление и распространение лучших практик в образовательных организациях Иркутской области по гражданско-патриотическому воспитанию и допризывной работе с молодёжью</t>
  </si>
  <si>
    <t>Подпрограмма  «Государственная молодежная политика» на 2019 - 2024 годы, в том числе:</t>
  </si>
  <si>
    <t>Основное мероприятие «Государственная молодежная политика» на 2019-2024 годы</t>
  </si>
  <si>
    <t>Проведение заседаний коллегии министерства по молодежной политике Иркутской области</t>
  </si>
  <si>
    <t>Компенсация работникам учреждений в установленном порядке части стоимости путевки на санаторно-курортное лечение в санаторно-курортных организациях, расположенных на территории Иркутской области</t>
  </si>
  <si>
    <t>900</t>
  </si>
  <si>
    <t>10</t>
  </si>
  <si>
    <t>Основное мероприятие «Содействие развитию системы раннего выявления незаконных потребителей наркотиков» на 2019-2024 годы</t>
  </si>
  <si>
    <t>Основное мероприятие «Реализация информационно-пропагандистской кампании на территории Иркутской области о негативных последствиях немедицинского потребления наркотиков и об ответственности за участие в их незаконном обороте» на 2019-2024 годы</t>
  </si>
  <si>
    <t>Организация изготовления и размещения антинаркотической социальной рекламы</t>
  </si>
  <si>
    <t>4.2.3</t>
  </si>
  <si>
    <t>4.2.4</t>
  </si>
  <si>
    <t>Проведение мероприятий по профилактике незаконного потребления наркотических средств и психотропных веществ среди несовершеннолетних и молодежи в информационно-телекоммуникационной сети «Интернет»</t>
  </si>
  <si>
    <t>Разработка и публикация методических материалов для проведения семинаров и тренингов среди несовершеннолетних и молодежи по предупреждению употребления наркотических средств, токсических и психотропных веществ</t>
  </si>
  <si>
    <t>Организация поддержки деятельности общественных наркопостов - постов здоровья, кабинетов профилактики в государственных и муниципальных образовательных организациях</t>
  </si>
  <si>
    <t>Основное мероприятие «Организация и проведение комплекса мероприятий по профилактике социально-негативных явлений среди несовершеннолетних и молодежи на территории Иркутской области» на 2019-2024 годы</t>
  </si>
  <si>
    <t>Проведение областного конкурса муниципальных программ по профилактике незаконного потребления наркотических средств и психотропных веществ, наркомании и токсикомании и других социально-негативных явлений</t>
  </si>
  <si>
    <t>Содействие  организации деятельности кабинетов профилактики социально-негативных явлений в организациях, осуществляющих образовательную организацию по образовательным программа среднего профессионального образования и высшего образования, основным программам  профессионального обучения и дополнительным профессиональным программам</t>
  </si>
  <si>
    <t>I Всероссийский Байкальский форум профилактических проектов и лучших практик в сфере сохранения психологического здоровья, профилактики незаконного потребления наркотических средств и психотропных веществ и других социально-негативных явлений</t>
  </si>
  <si>
    <t>Основное мероприятие «Обучение специалистов новым формам и методам профилактики незаконного потребления наркотических средств и психотропных веществ, наркомании и токсикомании в сфере молодежной политики» на 2019-2024 годы</t>
  </si>
  <si>
    <t>Организация и проведение областного обучающего семинара для специалистов региональной системы профилактики незаконного потребления наркотических средств и психотропных веществ, наркомании и токсикомании, секретарей антинаркотических комиссий муниципальных образований Иркутской области по организации антинаркотической работы</t>
  </si>
  <si>
    <t>Основное мероприятие «Развитие системы комплексной социальной реабилитации и ресоциализация лиц, незаконно употребляющих наркотические средства и психотропные вещества в немедицинских целях» на 2019-2024 годы</t>
  </si>
  <si>
    <t>4.6.1</t>
  </si>
  <si>
    <t>4.6.2</t>
  </si>
  <si>
    <t>Предоставление субсидий на конкурсной основе некоммерческим организациям, не являющимися муниципальными учреждениями, в целях оказания социальных услуг детям и молодежи по реабилитации лиц, больных наркоманией</t>
  </si>
  <si>
    <t>4.6.3</t>
  </si>
  <si>
    <t>Обеспечение деятельности подведомственных учреждений в области социальной адаптации лиц страдающих наркотической, алкогольной зависимостями, а также зависимостями от психоактивных веществ и токсических веществ</t>
  </si>
  <si>
    <t>Основное мероприятие «Уничтожение дикорастущей конопли в муниципальных образованиях Иркутской области» на 2019-2024 годы</t>
  </si>
  <si>
    <t>Основное мероприятие «Анализ состояния процессов и явлений в сфере оборота наркотиков и их прекурсоров, а также в области противодействия их незаконному обороту, профилактики немедицинского потребления наркотиков, лечения и медицинской реабилитации и социальной реабилитации больных наркоманией» на 2019-2024 годы</t>
  </si>
  <si>
    <t xml:space="preserve">Поддержка электронной системы сбора и обработки сведений в сфере профилактики, комплексной реабилитации и противодействия  распространению  наркотических средств  и психотропных веществ  в разрезе муниципальных образований Иркутской области </t>
  </si>
  <si>
    <t>Поддержка специализированной автоматизированной системы банка данных о распространении и профилактике незаконного потребления наркотических средств и психотропных веществ, наркомании и токсикомании в Иркутской области</t>
  </si>
  <si>
    <t>Основное мероприятие «Обучение специалистов новым формам и методам профилактики незаконного потребления наркотических средств и психотропных веществ, наркомании и токсикомании в социальной сфере» на 2019-2024 годы</t>
  </si>
  <si>
    <t>Основное мероприятие «Обучение специалистов новым формам и методам профилактики незаконного потребления наркотических средств и психотропных веществ, наркомании и токсикомании в сфере образования» на 2019-2024 годы</t>
  </si>
  <si>
    <t>4.10.1</t>
  </si>
  <si>
    <t>Обучение педагогов, работников образования и специалистов иных субъектов профилактической деятельности организации антинаркотической работы в рамках проведения семинаров, тренингов, консультирования и т.д.</t>
  </si>
  <si>
    <t>4.10.2</t>
  </si>
  <si>
    <t>Организация работы по привлечению родителей (законных представителей) к профилактике социально-негативных явлений, проведение собраний, семинаров, тренингов для родителей по вопросам наркопотребления</t>
  </si>
  <si>
    <t>июль</t>
  </si>
  <si>
    <t>август</t>
  </si>
  <si>
    <t>Постановление Правительства Иркутской области от 01.11.2018 г. № 797-пп; Постановление Правительства Иркутской области от 03.02.2014 г. № 43-пп</t>
  </si>
  <si>
    <t>Показатель объема «Количество кабинетов (центров) профориентации, которым оказано содействие», ед. (П)</t>
  </si>
  <si>
    <t>Показатель объема «Количество проведенных семинаров», ед. (П)</t>
  </si>
  <si>
    <t>Показатель качества «Количество участников, повысивших профессиональную квалификацию», чел. (П)</t>
  </si>
  <si>
    <t>Показатель объема «Количество информационных, цифровых ресурсов», ед. (П)</t>
  </si>
  <si>
    <t>Показатель качества «Количество пользователей», чел. (П)</t>
  </si>
  <si>
    <t>Показатель объема «Количество участников», чел. (П)</t>
  </si>
  <si>
    <t>Показатель качества «Количество студентов, трудоустроенных в составе студенческих отрядов», чел. (П)</t>
  </si>
  <si>
    <t>Показатель качества «Количество созданных участниками субъектов малого и среднего предпринимательства», ед. (П)</t>
  </si>
  <si>
    <t>Показатель объема «Количество  детских центров, предоставляющих путевки талантливым детям и молодежи Иркутской области», ед. (П)</t>
  </si>
  <si>
    <t>Показатель качества «Доля групп детей и подростков, своевременно направленных на смены в детские центры, от общего числа направленных групп», % (П)</t>
  </si>
  <si>
    <t>Показатель объема «Количество лиц, принявших участие в межрегиональных, всероссийских и международных мероприятиях», чел. (П)</t>
  </si>
  <si>
    <t>Показатель качества «Количество посещенных мероприятий», ед. (П)</t>
  </si>
  <si>
    <t>Показатель качества «Количество  муниципальных образований Иркутской области, подавших заявки на конкурс», ед. (П)</t>
  </si>
  <si>
    <t>Показатель качества «Количество разработанных проектов», ед. (П)</t>
  </si>
  <si>
    <t>Показатель объема «Количество участников конкурса», ед. (П)</t>
  </si>
  <si>
    <t>Показатель качества «Количество  участников летних лагерей для детей и молодежи», чел. (П)</t>
  </si>
  <si>
    <t>Показатель качества «Количество учебных заведений, принявших участие в проведении областного фестиваля студенческого творчества «Студенческая весна», ед. (П)</t>
  </si>
  <si>
    <t>Показатель качества «Количество представленных муниципальных образований», ед. (П)</t>
  </si>
  <si>
    <t>Показатель качества «Количество команд», ед. (П)</t>
  </si>
  <si>
    <t>Показатель качества «Количество победителей»,  чел. (П)</t>
  </si>
  <si>
    <t>Показатель качества «Количество муниципальных образований Иркутской области, представленных участниками фестиваля», ед. (П)</t>
  </si>
  <si>
    <t>Показатель объема «Количество  мероприятий», ед. (П)</t>
  </si>
  <si>
    <t>Показатель качества «Количество участников», чел. (П)</t>
  </si>
  <si>
    <t>Показатель объема «Количество детских и молодежных общественных объединений, входящих в Реестр, получивших субсидии», ед. (П)</t>
  </si>
  <si>
    <t>Показатель качества «Доля детских и молодежных общественных объединений, входящих в Реестр, предоставивших отчеты по расходованию субсидии с нарушением сроков», % (П)</t>
  </si>
  <si>
    <t>Показатель качества «Количество образовательных организаций, представленных участниками мероприятия», ед. (П)</t>
  </si>
  <si>
    <t>Показатель качества «Количество муниципальных образований Иркутской области, представленных добровольцами (волонтерами)», ед. (П)</t>
  </si>
  <si>
    <t>Показатель объема «Количество добровольцев (волонтеров) , прошедших обучение», чел. (П)</t>
  </si>
  <si>
    <t>Показатель качества «Количество добровольцев (волонтеров), получивших волонтерские книжки», чел. (П)</t>
  </si>
  <si>
    <t>Показатель объема «Количество команд-участниц», ед. (П)</t>
  </si>
  <si>
    <t>Показатель качества «Количество участников областной военно-спортивной игры «Орленок» (Школа безопасности)», чел. (П)</t>
  </si>
  <si>
    <t>Показатель объема «Количество изготовленной символики», шт. (П)</t>
  </si>
  <si>
    <t>Показатель качества «Количество муниципальных образований Иркутской области, принявших участие в областной акции «Уголок Российской государственности», ед. (П)</t>
  </si>
  <si>
    <t>Показатель качества «Количество участников областного полевого лагеря «Юный спасатель», чел. (П)</t>
  </si>
  <si>
    <t>Показатель объема «Количество муниципальных образований Иркутской области, принявших участие во Всероссийской акции «Георгиевская ленточка», ед. (П)</t>
  </si>
  <si>
    <t>Показатель объема «Количество проведенных мероприятий», ед. (П)</t>
  </si>
  <si>
    <t>Показатель объема «Количество лиц, направленных для участия межрегиональных и всероссийских соревнованиях патриотической направленности, семинарах, конференциях», чел. (П)</t>
  </si>
  <si>
    <t>Показатель качества «Количество соревнований, семинаров, конференций», ед. (П)</t>
  </si>
  <si>
    <t>Показатель объема «Тираж», шт. (П)</t>
  </si>
  <si>
    <t>Показатель качества «Количество муниципальных образований Иркутской области, разместивших предметы наглядной агитации», ед. (П)</t>
  </si>
  <si>
    <t>Показатель объема «Количество открытых центров», ед. (П)</t>
  </si>
  <si>
    <t>Показатель качества «Количество молодежи, принимающее участие в деятельности центров», чел. (П)</t>
  </si>
  <si>
    <t>Показатель качества «Количество молодежи, принимающее участие в мероприятиях», чел. (П)</t>
  </si>
  <si>
    <t>Показатель качества «Количество организаций, занимающихся военно-патриотическим и гражданско-патриотическим воспитанием молодежи, принявших участие в слетах», ед. (П)</t>
  </si>
  <si>
    <t>Показатель качества «Количество участников областной военно-спортивной игры «Зарница», чел. (П)</t>
  </si>
  <si>
    <t>Показатель качества «Количество  участников лагерей  патриотической направленности», чел. (П)</t>
  </si>
  <si>
    <t>Показатель объема «Количество мероприятий, проведенных в рамках содействия деятельности региональной системы», ед. (П)</t>
  </si>
  <si>
    <t>Показатель качества «Количество муниципальных образований, охваченных содействием», ед. (П)</t>
  </si>
  <si>
    <t>Показатель объема «Количество проведенных лекций», ед. (П)</t>
  </si>
  <si>
    <t>Показатель качества «Количество молодежи, принявшей участие лекциях», чел. (П)</t>
  </si>
  <si>
    <t>Показатель качества «Количество участников межрегионального полевого лагеря «Юный спасатель», чел. (П)</t>
  </si>
  <si>
    <t>Показатель объема «Количество участников экспедиции», ед. (П)</t>
  </si>
  <si>
    <t>Показатель качества «Количество информационно-справочных (методических) материалов по итогам экспедиции», ед. (П)</t>
  </si>
  <si>
    <t>Показатель качества «Доля профессиональных образовательных организаций Иркутской области, принявших участие в мероприятии», % (П)</t>
  </si>
  <si>
    <t>Показатель качества «Число педагогических работников и обучающихся образовательных организаций Иркутской области, участвующих в областных мероприятиях», чел. (П)</t>
  </si>
  <si>
    <t>Показатель объема «Количество победителей региональных фестивалей Всероссийского физкультурно-спортивного комплекса «Готов к труду и обороне», чел. (П)</t>
  </si>
  <si>
    <t>Показатель качества «Доля обучающихся, выполнивших нормативы испытаний (тестов) Всероссийского физкультурно-спортивного комплекса «Готов к труду и обороне» на знаки отличия от числа обучающихся, принявших участие в сдаче нормативов испытаний (тестов) Всероссийского физкультурно-спортивного комплекса «Готов к труду и обороне», % (П)</t>
  </si>
  <si>
    <t>Показатель качества «Количество образовательных организаций Иркутской области, представивших свой опыт на региональном уровне», ед. (П)</t>
  </si>
  <si>
    <t>Показатель объема «Количество сопровождаемых интернет-сайтов», ед. (П)</t>
  </si>
  <si>
    <t>Показатель качества «Количество посетителей сайтов», чел. (П)</t>
  </si>
  <si>
    <t>Показатель объема «Количество исследований», ед. (П)</t>
  </si>
  <si>
    <t>Показатель качества «Количество опрошенных в ходе исследования», чел. (П)</t>
  </si>
  <si>
    <t>Показатель объема «Количество проведенных заседаний коллегии», ед. (П)</t>
  </si>
  <si>
    <t>Показатель качества «Количество учреждений в области молодежной политики», ед. (П)</t>
  </si>
  <si>
    <t>Показатель качества «Объем просроченной кредиторской задолженности», тыс. руб. (Р)</t>
  </si>
  <si>
    <t>Показатель объема «Количество СМИ, включенных в мониторинг», ед. (П)</t>
  </si>
  <si>
    <t>Показатель качества «Количество  ежемесячных мониторингов», ед. (П)</t>
  </si>
  <si>
    <t>Показатель объема «Количество информационных материалов, размещенных в печатных изданиях», ед. (П)</t>
  </si>
  <si>
    <t>Показатель качества «Количество печатных изданий, в которых размещены информационные материалы о мероприятиях в сфере молодежной политики», ед. (П)</t>
  </si>
  <si>
    <t>Показатель объема «Количество работников учреждений, воспользовавшихся компенсацией», чел. (П)</t>
  </si>
  <si>
    <t>Показатель качества «Доля компенсации стоимости путевки на санаторно-курортное лечение в общей стоимости путевки», % (П)</t>
  </si>
  <si>
    <t>Показатель объема «Количество обучающихся, прошедших медицинское тестирование  на предмет употребления наркотических веществ», чел. (П)</t>
  </si>
  <si>
    <t>Показатель качества «Доля обучающихся, получивших консультационную помощь из числа обучающихся, прошедших медицинское тестирование», % (П)</t>
  </si>
  <si>
    <t>Показатель объема «Количество размещенных антинаркотических материалов», шт. (П)</t>
  </si>
  <si>
    <t>Показатель объема «Количество изготовленной полиграфической продукции», ед. (П)</t>
  </si>
  <si>
    <t>Показатель качества «Количество человек, получивших полиграфическую продукцию», чел. (П)</t>
  </si>
  <si>
    <t>Показатель объема «Количество посетителей сайта», чел. (П)</t>
  </si>
  <si>
    <t>Показатель качества «Количество обращений на сайте в разделе «Откровенный разговор», чел. (П)</t>
  </si>
  <si>
    <t>Показатель объема «Количество показов антинаркотической  рекламы  в информационно-телекоммуникационной сети «Интернет», ед. (П)</t>
  </si>
  <si>
    <t>Показатель качества «Количество  систем на которых размещается антинаркотическая реклама», ед. (П)</t>
  </si>
  <si>
    <t>Показатель объема «Количество напечатанных экземпляров», шт. (П)</t>
  </si>
  <si>
    <t>Показатель качества «Доля выданных методических пособий специалистам наркопостов», % (П)</t>
  </si>
  <si>
    <t>Показатель объема «Количество обучающихся-добровольцев (волонтеров), участвующих в мероприятиях», чел. (П)</t>
  </si>
  <si>
    <t>Показатель качества «Доля человек впервые принимающих участие от общего числа обучающихся-добровольцев (волонтеров)», % (П)</t>
  </si>
  <si>
    <t>Показатель объема «Количество учреждений в области  профилактики незаконного потребления наркотических средств и психотропных веществ, наркомании и токсикомании», ед. (П)</t>
  </si>
  <si>
    <t>Показатель объема «Количество муниципальных образований признанных победителями по итогам проведения областного конкурса», ед.(П)</t>
  </si>
  <si>
    <t>Показатель качества «Количество муниципальных образований, принявших участие в конкурсе», ед. (П)</t>
  </si>
  <si>
    <t>Показатель объема «Количество проведенных профилактических мероприятий», ед. (П)</t>
  </si>
  <si>
    <t>Показатель качества «Количество участников мероприятий», чел. (П)</t>
  </si>
  <si>
    <t>Показатель качества «Удельный вес численности  студентов профессиональных образовательных организаций, а также образовательных организаций высшего образования  вовлеченных в профилактические  мероприятия к общей численности студентов профессиональных образовательных организаций, а также образовательных организаций высшего образования», %. (П)</t>
  </si>
  <si>
    <t>Показатель объема «Количество проведенных семинаров и тренингов», ед. (П)</t>
  </si>
  <si>
    <t>Показатель качества «Количество молодежи, принявшей участие в семинарах и тренингах», чел. (П)</t>
  </si>
  <si>
    <t>Показатель объема «Количество участников Форума», ед. (П)</t>
  </si>
  <si>
    <t>Показатель качества «Количество субъектов, принявших участие в Форуме», ед. (П)</t>
  </si>
  <si>
    <t>Показатель качества «Количество участников семинара», чел. (П)</t>
  </si>
  <si>
    <t>Показатель объема  «Количество участников», чел. (П)</t>
  </si>
  <si>
    <t>Показатель качества «Доля участников, получивших сертификаты о прохождении обучения», %. (П)</t>
  </si>
  <si>
    <t>Показатель объема «Количество организаций, получивших субсидию», ед. (П)</t>
  </si>
  <si>
    <t>Показатель качества «Количество лиц, поступивших на реабилитацию за счет средств субсидии», чел. (П)</t>
  </si>
  <si>
    <t>Показатель объема «Количество учреждений в области  социальной адаптации  лиц страдающих наркотической, алкогольной зависимостями, а также  зависимостями  от психоактивных  веществ  и токсических веществ», ед. (П)</t>
  </si>
  <si>
    <t>Показатель объема «Количество приобретенных гербицидов», литр (П)</t>
  </si>
  <si>
    <t>Показатель качества «Количество уничтоженных очагов произрастания  дикорастущей конопли», га (П)</t>
  </si>
  <si>
    <t>Показатель объема «Количество муниципальных образований Иркутской области, в которых осуществляется поддержка электронной системы мониторинга», ед. (П)</t>
  </si>
  <si>
    <t>Показатель качества «Количество обновленных паспортов наркоситуации муниципальных образований Иркутской области», ед. (П)</t>
  </si>
  <si>
    <t>Показатель объема «Количество  ведомств участвующих в формировании Единого банка данных», ед. (П)</t>
  </si>
  <si>
    <t>Показатель качества «Доля ведомств - участников формирования Единого банка данных, заполнившие  сведения в специализированной автоматизированной  системе  с нарушением сроков», % (П)</t>
  </si>
  <si>
    <t>Показатель объема «Количество специалистов социальной сферы, прошедших обучение на семинарах и тренингах», чел. (П)</t>
  </si>
  <si>
    <t>Показатель качества «Количество специалистов социальной сферы, реализующих программы профилактики наркомании в организациях, осуществляющих соцобслуживание и предоставляющих социальные услуги», чел. (П)</t>
  </si>
  <si>
    <t>Показатель качества «Охват педагогических работников», чел. (П)</t>
  </si>
  <si>
    <t>Показатель объема «Количество проведенных родительских собраний, семинаров, тренингов», ед. (П)</t>
  </si>
  <si>
    <t>Показатель качества «Охват родителей/законных представителей», чел. (П)</t>
  </si>
  <si>
    <t>После проведения мероприятия в 2018 году, фестиваль получил обширный информационный резонанс, в следсвие чего в 2019 году приняло участие большее количество команд</t>
  </si>
  <si>
    <t xml:space="preserve">Постановление Правительства Иркутской области от 21 апреля 2009 года № 127-пп </t>
  </si>
  <si>
    <t>Показатель объема «Доля заработной платы, выплаченной в установленный срок», % (П)</t>
  </si>
  <si>
    <t>Показатель объема «Количество участников форума», чел. (П)</t>
  </si>
  <si>
    <t>2.2</t>
  </si>
  <si>
    <t>Основное мероприятие «Организация и проведение комплекса мероприятий по профилактике социально-негативных явлений» на 2019-2024 годы</t>
  </si>
  <si>
    <t>1.4.3</t>
  </si>
  <si>
    <t>Областной конкурс программ среди некоммерческих организаций на создание добровольческих (волонтерских) центров в муниципальных образованиях Иркутской области</t>
  </si>
  <si>
    <t xml:space="preserve"> «Областной конкурс программ среди некоммерческих организаций на создание волонтерских центров в муниципальных образованиях Иркутской области»</t>
  </si>
  <si>
    <t>1.4.4</t>
  </si>
  <si>
    <t>Организация и проведение курсов повышения квалификации для специалистов в сфере развития добровольческой (волонтерской) деятельности</t>
  </si>
  <si>
    <t xml:space="preserve"> «Организация и проведение курсов повышения квалификации для специалистов в сфере развития добровольческой (волонтерской) деятельности»</t>
  </si>
  <si>
    <t>1.4.5</t>
  </si>
  <si>
    <t>Реализация информационной кампании, направленной на популяризацию добровольчества (волонтерства) на территории Иркутской области</t>
  </si>
  <si>
    <t xml:space="preserve"> «Реализация информационной кампании, направленной на популяризацию добровольчества (волонтерства) на территории Иркутской области»</t>
  </si>
  <si>
    <t>1.4.6</t>
  </si>
  <si>
    <t>Реализация комплекса мер нематериального поощрения граждан за участие в добровольческой (волонтерской) деятельности на территории Иркутской области</t>
  </si>
  <si>
    <t xml:space="preserve"> «Реализация комплекса мер нематериального поощрения граждан за участие в добровольческой (волонтерской) деятельности на территории Иркутской области»</t>
  </si>
  <si>
    <t>Показатель качества «Количество оборудованных рабочих мест для обеспечения деятельности волонтерских центров, ед. (П)</t>
  </si>
  <si>
    <t>Показатель объема «Количество участников курсов», чел. (П)</t>
  </si>
  <si>
    <t>Показатель качества «Количество  муниципальных образований Иркутской области, представители которых приняли участие в курсах», ед. (П)</t>
  </si>
  <si>
    <t>Показатель объема «Количество молодежных медиацентров, принявших участие в мероприятии», ед. (П)</t>
  </si>
  <si>
    <t>Показатель качества «Количество выпущенных информационных материалов», ед. (П)</t>
  </si>
  <si>
    <t>Показатель объема «Количество граждан, поощренных за участие в добровольческой (волонтерской) деятельности», чел (П)</t>
  </si>
  <si>
    <t>Показатель качества «Количество  муниципальных образований Иркутской области, направивших заявки на поощрение», ед. (П)</t>
  </si>
  <si>
    <t>Предоставление субсидии из областного бюджета на конкурсной основе общественным объединениям патриотической направленности</t>
  </si>
  <si>
    <t>2.1.18</t>
  </si>
  <si>
    <t>Показатель объема  «Количество мероприятий, проведенных  общественными объединениями патриотической направленности в рамках предоставленной субсидии», ед. (П)</t>
  </si>
  <si>
    <t>Показатель качества «Количество участников конкурса», ед. (П)</t>
  </si>
  <si>
    <t>4.11</t>
  </si>
  <si>
    <t>Основное мероприятие «Уничтожение очагов произрастания дикорастущей конопли на землях лесного фонда» на 2019 год</t>
  </si>
  <si>
    <t>министерство лесного комплекса Иркутской области</t>
  </si>
  <si>
    <t>4.11.1</t>
  </si>
  <si>
    <t>Мероприятие, направленное на борьбу с произрастанием дикорастущей конопли на землях лесного фонда</t>
  </si>
  <si>
    <t>Показатель объема «Количество выявленных очагов произрастания дикорастущей копопли на землях лесного фонда», га</t>
  </si>
  <si>
    <t xml:space="preserve"> «Мероприятие, направленное на борьбу с произрастанием дикорастущей конопли на землях лесного фонда»</t>
  </si>
  <si>
    <t>Постановление Правительства Иркутской области
от 02.04.2019 N 272-пп</t>
  </si>
  <si>
    <t>Распоряжение министерства по молодежной политике Иркутской области от 8 мая 2019 года № 130-мр</t>
  </si>
  <si>
    <t>Фактическое значение показателей отличается от планового в связи с изменениями в количественном составе команд</t>
  </si>
  <si>
    <t>Фестиваль студенческого творчества востребован и интересен среди молодежи</t>
  </si>
  <si>
    <t>В связи с ростом популярности Всероссийской акции «Георгиевская ленточка», количество участников акции на территории Ирктуской области ежегодно увеличивается</t>
  </si>
  <si>
    <t>Показатель качества «Количество  прокатов видеороликов социальной рекламы, пропагандирующей здоровый образ жизни», ед. (П)</t>
  </si>
  <si>
    <t>Показатель качества «Доля уничтоженных очагов произрастания дикорастущей копопли на землях лесного фонда, от общего количества выявленных очагов», %</t>
  </si>
  <si>
    <t>Снижение показателей произошло в связи с отказом от участия команды республики Алтай</t>
  </si>
  <si>
    <t>В текущем году главной темой Форума стала "Социальная активность. Векторы развития". Образовательная программа Форума строилась по 6 направлениям. По итогам работы форума участниками было разработано 223 социально-значимых проекта. 25 проектов из 14 регионов Российской Федерации были рекомендованы к получению грантовой поддержки от Федерального агентства по делам молодежи на общую сумму 
9 472,0 тыс. руб.</t>
  </si>
  <si>
    <t>Исполняющий обязанности министра по молодежной политике Иркутской области</t>
  </si>
  <si>
    <t>Е.А. Луковников</t>
  </si>
  <si>
    <t>ПО СОСТОЯНИЮ НА 01.01.2020 г.</t>
  </si>
  <si>
    <t>Количество  молодых людей в возрасте от 14 до 30 лет, принимающих участие в добровольческой (волонтерской) деятельности</t>
  </si>
  <si>
    <t>767006</t>
  </si>
  <si>
    <t>0,06</t>
  </si>
  <si>
    <t>1574</t>
  </si>
  <si>
    <t xml:space="preserve">Численность молодежи, вовлеченной в реализацию мероприятий Подпрограммы </t>
  </si>
  <si>
    <t>Удельный вес численности молодежи, участвующей в мероприятиях, проводимых детскими и молодежными общественными объединениями, в общей численности молодежи</t>
  </si>
  <si>
    <t>28305</t>
  </si>
  <si>
    <t>28</t>
  </si>
  <si>
    <t>14190</t>
  </si>
  <si>
    <t>Основное мероприятие «Оказание поддержки муниципальным образованиям Иркутской области в реализации программ по работе с детьми и молодежью» на 2019-2024 годы</t>
  </si>
  <si>
    <t>Подпрограмма «Качественное развитие потенциала и воспитание молодежи» на 2019 - 2024 годы</t>
  </si>
  <si>
    <t>Государственная программа Иркутской области "Молодежная политика" на 2019-2024 годы</t>
  </si>
  <si>
    <t>Количество молодежи, участвующей в мероприятиях по обеспечению профессионального и карьерного роста ежегодно</t>
  </si>
  <si>
    <t>2</t>
  </si>
  <si>
    <t>Количество молодежи, получившей опыт работы, в том числе в студенческих отрядах ежегодно</t>
  </si>
  <si>
    <t>12805</t>
  </si>
  <si>
    <t>1800</t>
  </si>
  <si>
    <t>Региональный проект «Социальная активность» на 2019 - 2024 годы</t>
  </si>
  <si>
    <t>Доля граждан, вовлеченных в добровольческую (волонтерскую) деятельность</t>
  </si>
  <si>
    <t>Доля молодежи, задействованной в мероприятиях по вовлечению в творческую деятельность</t>
  </si>
  <si>
    <t>3</t>
  </si>
  <si>
    <t>Доля студентов, вовлеченных в клубное студенческое движение</t>
  </si>
  <si>
    <t>14</t>
  </si>
  <si>
    <t>30</t>
  </si>
  <si>
    <t>20</t>
  </si>
  <si>
    <t>Подпрограмма «Патриотическое воспитание молодежи» на 2019 - 2024 годы</t>
  </si>
  <si>
    <t>Количество молодых людей, участвующих в мероприятиях патриотической направленности и допризывной подготовки</t>
  </si>
  <si>
    <t>Количество проведенных мероприятий в сфере патриотического воспитания среди молодежи от 14 до 30 лет в муниципальных образованиях Иркутской области силами специалистов региональной системы</t>
  </si>
  <si>
    <t>Количество добровольцев (волонтеров), участвующих в мероприятиях патриотической направленности (всероссийская акция «Георгиевская ленточка» и мероприятия, посвященные: дням воинской славы (победные дни) России в ознаменование славных побед российских войск, которые сыграли решающую роль в истории России; памятным датам в истории Отечества, связанным с важнейшими историческими событиями в жизни государства и общества)</t>
  </si>
  <si>
    <t>Количество информационных материалов о мероприятиях патриотической направленности, размещенных в информационно - телекоммуникационной сети «Интернет» на сайте http://mmp38.ru</t>
  </si>
  <si>
    <t>100</t>
  </si>
  <si>
    <t>350</t>
  </si>
  <si>
    <t>Основное мероприятие «Развитие системы гражданско-патриотического воспитания в образовательных организациях Иркутской области» на 2019-2024 годы</t>
  </si>
  <si>
    <t>Количество обучающихся и педагогических работников образовательных организаций Иркутской области, участвующих в региональных мероприятиях, направленных на гражданско-патриотическое воспитание детей и молодежи</t>
  </si>
  <si>
    <t>Подпрограмма «Государственная молодежная политика» на 2019 - 2024 годы</t>
  </si>
  <si>
    <t>Количество размещенных материалов на информационных ресурсах министерства по молодежной политике Иркутской области,  на информационных ресурсах подведомственных учреждений министерства по молодежной политике Иркутской области, а также в СМИ</t>
  </si>
  <si>
    <t>Количество молодежи, принявшей участие в мероприятиях по профессиональному самоопределению и развитию карьеры, проведенных в рамках обеспечения деятельности учреждений в области молодежной политики</t>
  </si>
  <si>
    <t>Количество посетителей Музея Боевой Славы, а также участников тематических лекций, мероприятий патриотической направленности, проведенных в рамках обеспечения деятельности учреждений в области молодежной политики</t>
  </si>
  <si>
    <t>500</t>
  </si>
  <si>
    <t>3000</t>
  </si>
  <si>
    <t>8240</t>
  </si>
  <si>
    <t>Подпрограмма «Комплексные меры профилактики злоупотребления наркотическими средствами, токсическими и психотропными веществами» на 2019-2024 годы</t>
  </si>
  <si>
    <t>4</t>
  </si>
  <si>
    <t>Доля больных наркоманией, прошедших лечение и реабилитацию, по отношению к общему числу больных наркоманией</t>
  </si>
  <si>
    <t>Количество показов антинаркотической  рекламы  в информационно-телекоммуникационной сети «Интернет»</t>
  </si>
  <si>
    <t>Удельный вес численности обучающихся в общеобразовательных организациях  несовершеннолетних детей, принявших участие в мероприятиях по профилактике социально-негативных явлений в рамках деятельности наркопостов - постов здоровья к общей численности, обучающихся в общеобразовательных организациях  Иркутской области</t>
  </si>
  <si>
    <t>Количество подготовленных добровольцев (волонтеров) в общеобразовательных организациях</t>
  </si>
  <si>
    <t>Количество добровольцев (волонтеров) из числа студентов, прошедших обучение и подготовку по антинаркотической деятельности</t>
  </si>
  <si>
    <t xml:space="preserve">Количество проведенных профилактических мероприятий среди студентов профессиональных образовательных организаций, а также образовательных организаций высшего образования  </t>
  </si>
  <si>
    <t>Количество проведенных профилактических мероприятий среди несовершеннолетних и молодежи в муниципальных образованиях Иркутской области силами специалистов региональной системы</t>
  </si>
  <si>
    <t xml:space="preserve">Удельный вес численности  студентов профессиональных образовательных организаций, а также образовательных организаций высшего образования  вовлеченных в профилактические  мероприятия к общей численности студентов профессиональных образовательных организаций, а также образовательных организаций высшего образования  </t>
  </si>
  <si>
    <t>Основное мероприятие «Обучение  специалистов новым формам и методам профилактики незаконного потребления наркотических средств и психотропных веществ, наркомании и токсикомании в сфере молодежной политики» 
на 2019-2024 годы</t>
  </si>
  <si>
    <t>Количество специалистов в сфере молодежной политики, прошедших обучение на семинарах, вебинарах по профилактике незаконного потребления наркотических средств и психотропных веществ</t>
  </si>
  <si>
    <t>Основное мероприятие «Обучение  специалистов новым формам и методам профилактики незаконного потребления наркотических средств и психотропных веществ, наркомании и токсикомании в сфере образования» 
на 2019-2024 годы</t>
  </si>
  <si>
    <t>Количество родителей и представителей общественных объединений, принявших участие в семинарах и тренингах по вопросам наркопотребления в сфере образования</t>
  </si>
  <si>
    <t>Основное мероприятие «Обучение  специалистов новым формам и методам профилактики незаконного потребления наркотических средств и психотропных веществ, наркомании и токсикомании в социальной сфере» 
на 2019-2024 годы</t>
  </si>
  <si>
    <t>Основное мероприятие «Развитие  системы комплексной социальной реабилитации и ресоциализация лиц, незаконно употребляющих наркотические средства и психотропные вещества в немедицинских целях» на 2019-2024 годы</t>
  </si>
  <si>
    <t>Количество лиц, обратившихся за консультацией в областное государственное казенное учреждение «Центр реабилитации наркозависимых «Воля»</t>
  </si>
  <si>
    <t>Количество потребителей наркотических средств, токсических и психотропных веществ, участвующих в программах комплексной реабилитации и ресоциализации в областном государственном казенном учреждении «Центр реабилитации наркозависимых «Воля»</t>
  </si>
  <si>
    <t>Количество лиц, поступивших на реабилитацию за счет средств субсидии на оказание социальных услуг детям и молодежи по реабилитации лиц, больных наркоманией</t>
  </si>
  <si>
    <t>Количество специалистов в сфере реабилитации и ресоциализации потребителей наркотиков, прошедших обучение и курсы повышения квалификации</t>
  </si>
  <si>
    <t>Количество гербицидов для уничтожения очагов произрастания дикорастущей конопли, переданных в муниципальные образования Иркутской области</t>
  </si>
  <si>
    <t>Площадь уничтоженных очагов произрастания дикорастущей конопли на землях лесного фонда</t>
  </si>
  <si>
    <t>В ГОСУДАРСТВЕННУЮ ПРОГРАММУ, ЗА 2019 ГОД</t>
  </si>
  <si>
    <t xml:space="preserve">ГОСУДАРСТВЕННАЯ ПРОГРАММА ИРКУТСКОЙ ОБЛАСТИ "МОЛОДЕЖНАЯ ПОЛИТИКА" НА 2019-2024 ГОДЫ </t>
  </si>
  <si>
    <t>"Молодежная политика" на 2019-2024 годы по состоянию на 01.01.2020 г.</t>
  </si>
  <si>
    <t>ОБРАЗОВАНИЯХ ИРКУТСКОЙ ОБЛАСТИ ЗА 2019 ГОД</t>
  </si>
  <si>
    <t>ГОСУДАРСТВЕННАЯ ПРОГРАММА ИРКУТСКОЙ ОБЛАСТИ "МОЛОДЕЖНАЯ ПОЛИТИКА" НА 2019-2024 ГОДЫ 
ПО СОСТОЯНИЮ НА 01.01.2020 г.</t>
  </si>
  <si>
    <t>ПРОГРАММЫ ЗА 2019 ГОД</t>
  </si>
  <si>
    <t>ГОСУДАРСТВЕННОЙ ПРОГРАММЫ ИРКУТСКОЙ ОБЛАСТИ "МОЛОДЕЖНАЯ ПОЛИТИКА" НА 2019-2024 ГОДЫ ПО СОСТОЯНИЮ НА 01.01.2020 г.</t>
  </si>
  <si>
    <t>Информация об изменениях объемов финансирования и целевых показателей государственной программы в 2019 г.</t>
  </si>
  <si>
    <t>Редакция программы от 1 ноября 2018 г. 
№ 797-пп</t>
  </si>
  <si>
    <t>765056</t>
  </si>
  <si>
    <t>Численность молодежи, вовлеченной в реализацию мероприятий Подпрограммы, чел.</t>
  </si>
  <si>
    <t>Удельный вес численности молодежи, участвующей в мероприятиях, проводимых детскими и молодежными общественными объединениями, в общей численности молодежи, %</t>
  </si>
  <si>
    <t>Доля молодых людей в возрасте от 14 до 30 лет, зарегистрированных с диагнозом «синдром зависимости от наркотических средств (наркомания)», «пагубное (с вредными последствиями) употребление наркотических средств», установленным впервые в жизни, в общем количестве молодых людей от 14 до 30 лет, %</t>
  </si>
  <si>
    <t>Количество  молодых людей в возрасте от 14 до 30 лет, принимающих участие в добровольческой (волонтерской) деятельности, чел.</t>
  </si>
  <si>
    <t>Количество молодых людей, участвующих в мероприятиях основного мероприятия   в текущем году, чел.</t>
  </si>
  <si>
    <t>Количество молодежи, участвующей в мероприятиях по обеспечению профессионального и карьерного роста ежегодно, чел.</t>
  </si>
  <si>
    <t>Количество молодежи, получившей опыт работы, в том числе в студенческих отрядах ежегодно, чел.</t>
  </si>
  <si>
    <t>Основное мероприятие «Оказание поддержки муниципальным образованиям Иркутской области в реализации программ по работе с детьми и молодежью»на 2019-2024 годы</t>
  </si>
  <si>
    <t>Количество молодых людей, участвующих в мероприятиях патриотической направленности и допризывной подготовки, чел.</t>
  </si>
  <si>
    <t>Количество проведенных мероприятий в сфере патриотического воспитания среди молодежи от 14 до 30 лет в муниципальных образованиях Иркутской области силами специалистов региональной системы, ед.</t>
  </si>
  <si>
    <t>Количество добровольцев (волонтеров), участвующих в мероприятиях патриотической направленности (всероссийская акция «Георгиевская ленточка» и мероприятия, посвященные: дням воинской славы (победные дни) России в ознаменование славных побед российских войск, которые сыграли решающую роль в истории России; памятным датам в истории Отечества, связанным с важнейшими историческими событиями в жизни государства и общества), чел.</t>
  </si>
  <si>
    <t>Количество информационных материалов о мероприятиях патриотической направленности, размещенных в информационно - телекоммуникационной сети «Интернет» на сайте http://mmp38.ru, ед.</t>
  </si>
  <si>
    <t>Количество обучающихся и педагогических работников образовательных организаций Иркутской области, участвующих в региональных мероприятиях, направленных на гражданско-патриотическое воспитание детей и молодежи, чел.</t>
  </si>
  <si>
    <t>Количество размещенных материалов на информационных ресурсах министерства по молодежной политике Иркутской области,  на информационных ресурсах подведомственных учреждений министерства по молодежной политике Иркутской области, а также в СМИ, ед.</t>
  </si>
  <si>
    <t>Количество молодежи, принявшей участие в мероприятиях по профессиональному самоопределению и развитию карьеры, проведенных в рамках обеспечения деятельности учреждений в области молодежной политики, чел.</t>
  </si>
  <si>
    <t>Количество посетителей Музея Боевой Славы, а также участников тематических лекций, мероприятий патриотической направленности, проведенных в рамках обеспечения деятельности учреждений в области молодежной политики, чел.</t>
  </si>
  <si>
    <t>Основное мероприятие «Государственная молодежная политика» на 2019 - 2024 годы</t>
  </si>
  <si>
    <t>Доля больных наркоманией, прошедших лечение и реабилитацию, по отношению к общему числу больных наркоманией, %</t>
  </si>
  <si>
    <t>Количество размещенных видеороликов социальной рекламы, пропагандирующей здоровый образ жизни, чел.</t>
  </si>
  <si>
    <t>Количество показов антинаркотической  рекламы  в информационно-телекоммуникационной сети «Интернет», чел.</t>
  </si>
  <si>
    <t>Удельный вес численности обучающихся в общеобразовательных организациях  несовершеннолетних детей, принявших участие в мероприятиях по профилактике социально-негативных явлений в рамках деятельности наркопостов - постов здоровья к общей численности, обучающихся в общеобразовательных организациях  Иркутской области, %</t>
  </si>
  <si>
    <t>Количество подготовленных добровольцев (волонтеров) в общеобразовательных организациях, чел.</t>
  </si>
  <si>
    <t>Количество добровольцев (волонтеров) из числа студентов, прошедших обучение и подготовку по антинаркотической деятельности, чел.</t>
  </si>
  <si>
    <t>Количество проведенных профилактических мероприятий среди студентов профессиональных образовательных организаций, а также образовательных организаций высшего образования, ед.</t>
  </si>
  <si>
    <t>Количество проведенных профилактических мероприятий среди несовершеннолетних и молодежи в муниципальных образованиях Иркутской области силами специалистов региональной системы, ед.</t>
  </si>
  <si>
    <t>Удельный вес численности  студентов профессиональных образовательных организаций, а также образовательных организаций высшего образования  вовлеченных в профилактические  мероприятия к общей численности студентов профессиональных образовательных организаций, а также образовательных организаций высшего образования, %</t>
  </si>
  <si>
    <t>Количество специалистов в сфере молодежной политики, прошедших обучение на семинарах, вебинарах по профилактике незаконного потребления наркотических средств и психотропных веществ, чел.</t>
  </si>
  <si>
    <t>Основное мероприятие «Обучение  специалистов новым формам и методам профилактики незаконного потребления наркотических средств и психотропных веществ, наркомании и токсикомании в сфере образования» на 2019-2024 годы</t>
  </si>
  <si>
    <t>Количество родителей и представителей общественных объединений, принявших участие в семинарах и тренингах по вопросам наркопотребления в сфере образования, чел.</t>
  </si>
  <si>
    <t>Основное мероприятие «Обучение  специалистов новым формам и методам профилактики незаконного потребления наркотических средств и психотропных веществ, наркомании и токсикомании в социальной сфере» на 2019-2024 годы</t>
  </si>
  <si>
    <t>Количество лиц, обратившихся за консультацией в областное государственное казенное учреждение «Центр реабилитации наркозависимых «Воля», чел.</t>
  </si>
  <si>
    <t>Количество потребителей наркотических средств, токсических и психотропных веществ, участвующих в программах комплексной реабилитации и ресоциализации в областном государственном казенном учреждении «Центр реабилитации наркозависимых «Воля», чел.</t>
  </si>
  <si>
    <t>Количество лиц, поступивших на реабилитацию за счет средств субсидии на оказание социальных услуг детям и молодежи по реабилитации лиц, больных наркоманией, чел.</t>
  </si>
  <si>
    <t>Количество специалистов в сфере реабилитации и ресоциализации потребителей наркотиков, прошедших обучение и курсы повышения квалификации, чел.</t>
  </si>
  <si>
    <t>Количество гербицидов для уничтожения очагов произрастания дикорастущей конопли, переданных в муниципальные образования Иркутской области, л.</t>
  </si>
  <si>
    <t>Редакция программы от 19 февраля 2019 г. 
№ 128-пп</t>
  </si>
  <si>
    <t>Редакция программы от 2 апреля 2019 г. 
№ 272-пп</t>
  </si>
  <si>
    <t>Редакция программы от 6 мая 2019 г. 
№ 366-пп</t>
  </si>
  <si>
    <t xml:space="preserve"> Основное мероприятие «Уничтожение очагов произрастания дикорастущей конопли на землях лесного фонда» на 2019 год</t>
  </si>
  <si>
    <t>Площадь уничтоженных очагов произрастания дикорастущей конопли на землях лесного фонда, гп</t>
  </si>
  <si>
    <t>Редакция программы от 29 августа 2019 г. 
№ 687-пп</t>
  </si>
  <si>
    <t>Редакция программы от 7 октября 2019 г. 
№ 828-пп</t>
  </si>
  <si>
    <t>Отклонение показателя связано с тем, что в массовых мероприятиях приняли участие большее количество молодых людей</t>
  </si>
  <si>
    <t>Превышение показателя связано с увеличением количества участников массовых мероприятий «Неделя профессий» и «Ярмарка вакансий». Кроме того, «Неделя профессий» проведена повторно осенью из-за востребованности мероприятия у старшеклассников</t>
  </si>
  <si>
    <t>Превышение показателя обусловлено необходимостью привлечения большего числа волонтеров на массовые мероприятия, всязи с увеличением количества участников акций.</t>
  </si>
  <si>
    <t>Экономия денежных средств сложилась в результате проведения электронных торгов</t>
  </si>
  <si>
    <t>Показатель объема «Количество мероприятий», ед. (П)</t>
  </si>
  <si>
    <t>329 423</t>
  </si>
  <si>
    <t>Превышение показателя связано с повышением уровня информационной открытости, увеличения количества мероприятий, реализуемых в рамках государственной программы, а также размещением информации о  мероприятиях, проводимых в муниципальных образованях Иркутской области</t>
  </si>
  <si>
    <t>За счет образовавшейся экономии по итогам проведения аукционов</t>
  </si>
  <si>
    <t>Увеличение количества подготовленных добровольцев обусловлено проведением муниципального этапа проекта "Добровольческий актив" и круглых столов «Сохраним поколение! Обсуждаем и действуем вместе»</t>
  </si>
  <si>
    <t>Увеличение количества экземпляров произошло за счет экономии средств при подготовке макета сборников</t>
  </si>
  <si>
    <t>За счет образовавшейся экономии по итогам проведения аукциона</t>
  </si>
  <si>
    <t>За счет увеличения количества мероприятий в рамках деятельности кабинетов профилактики</t>
  </si>
  <si>
    <t>21</t>
  </si>
  <si>
    <t>965</t>
  </si>
  <si>
    <t>50000</t>
  </si>
  <si>
    <t>547965</t>
  </si>
  <si>
    <t>47965</t>
  </si>
  <si>
    <t>2029655</t>
  </si>
  <si>
    <t>329655</t>
  </si>
  <si>
    <t xml:space="preserve">Увеличение количества обучающихся принявших участие в профилактических мероприятиях обусловлено активизацией деятельности специалистов системы образования в муниципальных и государственных образовательных организациях </t>
  </si>
  <si>
    <t>220</t>
  </si>
  <si>
    <t>Увеличение связано за счет проведения выездных семинаров - практикумов в муниципальные образования</t>
  </si>
  <si>
    <t>Увеличение количества участников родительских собраний  обусловлено проявленным интересом к предлагаемой тематике, актуальностью выбранных форматов проведения родительских собраний и развитием новых направлений, в т.ч. СПТ 2019</t>
  </si>
  <si>
    <t xml:space="preserve">Увеличение количества обученных специалистов сферы образования  обусловлено проявленным интересом к предлагаемой тематике, актуальностью выбранных форматов проведения семинаров, развитием новых направлений в области профилактики </t>
  </si>
  <si>
    <t>За счет широко информирования населения о консультационных услугах</t>
  </si>
  <si>
    <t>За счет увеличения количества консультаций и проведения мотивационной работы с наркозависимыми и их родствканниками</t>
  </si>
  <si>
    <t>190</t>
  </si>
  <si>
    <t>883,2</t>
  </si>
  <si>
    <t xml:space="preserve">За счет проведенного качественного мониторинга комиссиями по выявлению очагов произрастания дикорастущей конопли при  антинаркотических комиссиях в  муниципальных образованиях  </t>
  </si>
  <si>
    <t>Увеличение показателя  связано с масштабной информационной кампанией  по проведению форума  в Иркутской области и заинтересованностью субъектов Российской Федерации участия в нем</t>
  </si>
  <si>
    <t>В связи с экономией, возникшей в результате проведения аукциона, было приобретено дополнительное количество гербицидов. Недовыполнение показателя площадей уничтожения дикорастущей конопли, связано с доведением дополнительных средств министерству сельского хозяйства Иркутской области в июне 2019 года и нецелесообразностью  применения гербицидов против конопли в июле-августе. В связи с этим принято решение о хранении средств на специализированном складе и передаче муниципальным образованиям Иркутской области в 2020 году</t>
  </si>
  <si>
    <t>Показатель качества недостигнут по причине меньшего количества кандидатур, представленных на награждение благодарственными письмами и наградами</t>
  </si>
  <si>
    <t>В связи с расторжением договора с недобросовестным исполнителем были заключены договоры с 3 изданиями на 5 статей</t>
  </si>
  <si>
    <t>Редакция программы от 17 декабря 2019 г.
№ 515-пп</t>
  </si>
  <si>
    <t>Редакция программы от 3 февраля 2020 г. 
№ 55-пп</t>
  </si>
  <si>
    <t>Проведение семинаров, тренингов, квизов среди молодежи по профилактике незаконного потребления наркотических средств и психотропных веществ</t>
  </si>
  <si>
    <t>Снижение показателя качества связано со сложностью участия отдаленных территорий Иркутской области в трех очных этапах</t>
  </si>
  <si>
    <t>Показатель качества не достигнут в связи с увеличением количества групповых поездок на межрегиональные соревнования.</t>
  </si>
  <si>
    <t>Увеличение показателя объема произошло в связи с уменьшением цены за единицу продукции, в связи с чем наглядная агитация была выдана большему количеству муниципальных образований Иркутской области</t>
  </si>
  <si>
    <t xml:space="preserve">Значение показателя объема не достигнуто в связи с сокращением количества поисковых экспедиций и увеличением их количественного состава.                    </t>
  </si>
  <si>
    <t>Уменьшение количества участников  связано с изменением формата   проведения мероприятий</t>
  </si>
  <si>
    <t>12 общественным объединениям, входящим в областной Реестр на 2019 год, было отказано в предоставлении субсидии в соответствии с Положением о порядке определения объема и предоставления субсидий из областного бюджета в целях оказания социальных услуг детям и молодежи.
1 общественное объединение направило в министерство письменный отказ от получения субсидии</t>
  </si>
  <si>
    <t>Увеличение показателя связано с увеличением количества показов в системе MyTarget</t>
  </si>
  <si>
    <t>Увеличение показателя качества связано с заинтересованностью специалистов в методических пособиях</t>
  </si>
  <si>
    <t>В связи с нецелесообразностью уничтожения дикорастущей конопли в августе, очаги произрастания будут обработаны в 2020 году</t>
  </si>
  <si>
    <t xml:space="preserve">Превышение показателя связано с проведением в части муниципальных образований мероприятий по подготовке  празднования 75-летия Победы в Великой Отечественной войне. </t>
  </si>
  <si>
    <t>Увеличение показателя произошло за счет развитой сети организаций, оказывающих услуги по лечению и реабилитации наркозависимых</t>
  </si>
  <si>
    <t>Увеличение показателя произошло за счет усиления мотивационной работы на этапе социальной реабилитации наркозависимых лиц</t>
  </si>
  <si>
    <t>Снижение показателя произошло за счет  снижения числа лиц, зарегистрированных с диагнозом «синдром зависимости от наркотических средств (наркомания)»</t>
  </si>
  <si>
    <t xml:space="preserve"> Экономия средств связана с ненадлежащим исполнением услуг части специалистов региональной системы</t>
  </si>
  <si>
    <t>Муниципальное образование «Ангарский городской округ»</t>
  </si>
  <si>
    <t>Усть-Кутское муниципальное образование</t>
  </si>
  <si>
    <t>Зиминское районное муниципальное образование</t>
  </si>
  <si>
    <t>муниципальное образование Балаганский район</t>
  </si>
  <si>
    <t>муниципальное образование «Боханский район»</t>
  </si>
  <si>
    <t xml:space="preserve">Исполняющий обязанности министра </t>
  </si>
  <si>
    <t>по молодежной политике Иркутской области</t>
  </si>
  <si>
    <t>Исполняющий обязанности министра</t>
  </si>
  <si>
    <r>
      <t xml:space="preserve">Общая численность участников мероприятий государственной программы 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возрасте от 14 до 30 лет</t>
    </r>
  </si>
  <si>
    <r>
      <t>Количество молодых людей, участвующих в мероприятиях основного мероприятия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в текущем году</t>
    </r>
  </si>
  <si>
    <r>
      <t xml:space="preserve">Общая численность участников мероприятий государственной программы 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возрасте от 14 до 30 лет, чел.</t>
    </r>
  </si>
  <si>
    <t>Доля обучающихся, прошедших экспертно-диагностическое исследование на предмет употребления наркотических средств, токсических и психотропных веществ, от общего числа обучающихся (школьников и студентов), %</t>
  </si>
  <si>
    <t>На конкурс было подано меньшее количество заявок, в связи с тем, что одна из традиционных организаций участников запланировала проведение лагеря за пределами региона. Протоколом заседания экспертного совета от 7 мая 2019 года № 06-09-9/19 определена сумма затрат из областного бюджета на 1 ребенка для отдыха в палаточном лагере в размере 450 рублей в сутки на 14 дней, что позволило отдохнуть 317 чел.</t>
  </si>
  <si>
    <t>0,05</t>
  </si>
  <si>
    <t>Основное мероприятие «Развитие системы гражданско - патриотического воспитания в образовательных организациях Иркутской области» на 2019-2024 годы</t>
  </si>
  <si>
    <t>Отклонение показателя  связано c употреблением наркотиков каннабисной группы, доступностью сырья для изготовления каннабиноидов и устойчивое мнение в обществе о безвредности их потребления.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</si>
</sst>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#,##0.0"/>
    <numFmt numFmtId="166" formatCode="0.0"/>
    <numFmt numFmtId="167" formatCode="[$-10419]#,##0.0"/>
    <numFmt numFmtId="168" formatCode="#,##0.0_ ;\-#,##0.0\ "/>
    <numFmt numFmtId="169" formatCode="[$-10419]#,##0"/>
    <numFmt numFmtId="170" formatCode="#,##0.0000"/>
    <numFmt numFmtId="171" formatCode="0.00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sz val="16"/>
      <name val="Calibri"/>
      <family val="2"/>
      <scheme val="minor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2" fillId="0" borderId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330">
    <xf numFmtId="0" fontId="0" fillId="0" borderId="0" xfId="0"/>
    <xf numFmtId="0" fontId="6" fillId="0" borderId="0" xfId="0" applyFont="1" applyFill="1"/>
    <xf numFmtId="0" fontId="14" fillId="0" borderId="1" xfId="0" applyFont="1" applyBorder="1" applyAlignment="1">
      <alignment horizontal="center" vertical="center" wrapText="1"/>
    </xf>
    <xf numFmtId="0" fontId="14" fillId="0" borderId="0" xfId="0" applyFont="1"/>
    <xf numFmtId="165" fontId="14" fillId="0" borderId="1" xfId="0" applyNumberFormat="1" applyFont="1" applyBorder="1" applyAlignment="1">
      <alignment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 shrinkToFit="1"/>
    </xf>
    <xf numFmtId="0" fontId="14" fillId="0" borderId="1" xfId="0" applyFont="1" applyBorder="1" applyAlignment="1">
      <alignment vertical="center" wrapText="1"/>
    </xf>
    <xf numFmtId="0" fontId="19" fillId="0" borderId="0" xfId="0" applyFont="1" applyFill="1"/>
    <xf numFmtId="0" fontId="14" fillId="0" borderId="0" xfId="0" applyFont="1" applyAlignment="1">
      <alignment horizontal="center" vertical="center"/>
    </xf>
    <xf numFmtId="0" fontId="1" fillId="0" borderId="0" xfId="3" applyFont="1" applyFill="1"/>
    <xf numFmtId="0" fontId="0" fillId="0" borderId="0" xfId="0" applyFill="1"/>
    <xf numFmtId="0" fontId="10" fillId="0" borderId="0" xfId="0" applyFont="1" applyFill="1"/>
    <xf numFmtId="0" fontId="13" fillId="0" borderId="0" xfId="3" applyFont="1" applyFill="1" applyAlignment="1">
      <alignment horizontal="right" vertical="center"/>
    </xf>
    <xf numFmtId="2" fontId="10" fillId="0" borderId="1" xfId="0" applyNumberFormat="1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right"/>
    </xf>
    <xf numFmtId="2" fontId="10" fillId="0" borderId="1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/>
    <xf numFmtId="2" fontId="10" fillId="0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center"/>
    </xf>
    <xf numFmtId="2" fontId="19" fillId="0" borderId="0" xfId="0" applyNumberFormat="1" applyFont="1" applyFill="1"/>
    <xf numFmtId="0" fontId="16" fillId="0" borderId="1" xfId="0" applyFont="1" applyFill="1" applyBorder="1" applyAlignment="1">
      <alignment horizontal="center" vertical="center" wrapText="1" shrinkToFit="1"/>
    </xf>
    <xf numFmtId="0" fontId="19" fillId="0" borderId="0" xfId="0" applyFont="1" applyFill="1" applyAlignment="1">
      <alignment horizontal="right"/>
    </xf>
    <xf numFmtId="0" fontId="14" fillId="0" borderId="0" xfId="0" applyFont="1" applyFill="1"/>
    <xf numFmtId="0" fontId="16" fillId="0" borderId="1" xfId="0" applyFont="1" applyFill="1" applyBorder="1" applyAlignment="1">
      <alignment horizontal="justify"/>
    </xf>
    <xf numFmtId="165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0" xfId="0" applyFont="1" applyFill="1"/>
    <xf numFmtId="10" fontId="9" fillId="0" borderId="0" xfId="5" applyNumberFormat="1" applyFont="1" applyFill="1"/>
    <xf numFmtId="10" fontId="9" fillId="0" borderId="0" xfId="5" applyNumberFormat="1" applyFont="1" applyFill="1" applyAlignment="1">
      <alignment vertical="center"/>
    </xf>
    <xf numFmtId="10" fontId="19" fillId="0" borderId="0" xfId="5" applyNumberFormat="1" applyFont="1" applyFill="1"/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166" fontId="6" fillId="0" borderId="0" xfId="1" applyNumberFormat="1" applyFont="1" applyFill="1" applyBorder="1" applyAlignment="1">
      <alignment horizontal="center" vertical="top" wrapText="1"/>
    </xf>
    <xf numFmtId="167" fontId="6" fillId="0" borderId="0" xfId="2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center" vertical="top" wrapText="1"/>
    </xf>
    <xf numFmtId="166" fontId="21" fillId="0" borderId="0" xfId="1" applyNumberFormat="1" applyFont="1" applyFill="1" applyBorder="1" applyAlignment="1">
      <alignment horizontal="center" vertical="top" wrapText="1"/>
    </xf>
    <xf numFmtId="167" fontId="21" fillId="0" borderId="0" xfId="2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vertical="top"/>
    </xf>
    <xf numFmtId="0" fontId="21" fillId="0" borderId="0" xfId="0" applyFont="1" applyFill="1" applyAlignment="1">
      <alignment vertical="top"/>
    </xf>
    <xf numFmtId="0" fontId="21" fillId="0" borderId="0" xfId="0" applyFont="1" applyFill="1" applyBorder="1" applyAlignment="1">
      <alignment horizontal="right"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horizontal="center" vertical="top"/>
    </xf>
    <xf numFmtId="164" fontId="24" fillId="0" borderId="0" xfId="4" applyFont="1" applyFill="1" applyAlignment="1">
      <alignment horizontal="center" vertical="top"/>
    </xf>
    <xf numFmtId="165" fontId="23" fillId="0" borderId="0" xfId="0" applyNumberFormat="1" applyFont="1" applyFill="1" applyAlignment="1">
      <alignment horizontal="center" vertical="top"/>
    </xf>
    <xf numFmtId="166" fontId="23" fillId="0" borderId="0" xfId="0" applyNumberFormat="1" applyFont="1" applyFill="1" applyAlignment="1">
      <alignment horizontal="center" vertical="top"/>
    </xf>
    <xf numFmtId="164" fontId="23" fillId="0" borderId="0" xfId="0" applyNumberFormat="1" applyFont="1" applyFill="1" applyAlignment="1">
      <alignment horizontal="center" vertical="top"/>
    </xf>
    <xf numFmtId="164" fontId="25" fillId="0" borderId="0" xfId="0" applyNumberFormat="1" applyFont="1" applyFill="1" applyAlignment="1">
      <alignment horizontal="center" vertical="top"/>
    </xf>
    <xf numFmtId="0" fontId="16" fillId="0" borderId="1" xfId="0" applyFont="1" applyFill="1" applyBorder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49" fontId="12" fillId="0" borderId="0" xfId="2" applyNumberFormat="1" applyFont="1" applyFill="1" applyBorder="1" applyAlignment="1">
      <alignment horizontal="center" vertical="center" wrapText="1" readingOrder="1"/>
    </xf>
    <xf numFmtId="0" fontId="6" fillId="0" borderId="0" xfId="2" applyNumberFormat="1" applyFont="1" applyFill="1" applyBorder="1" applyAlignment="1">
      <alignment horizontal="center" vertical="center" wrapText="1" readingOrder="1"/>
    </xf>
    <xf numFmtId="0" fontId="12" fillId="0" borderId="0" xfId="2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 readingOrder="1"/>
    </xf>
    <xf numFmtId="167" fontId="6" fillId="0" borderId="0" xfId="2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 readingOrder="1"/>
    </xf>
    <xf numFmtId="0" fontId="16" fillId="0" borderId="0" xfId="2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8" fontId="6" fillId="0" borderId="1" xfId="1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 readingOrder="1"/>
    </xf>
    <xf numFmtId="49" fontId="16" fillId="0" borderId="1" xfId="0" applyNumberFormat="1" applyFont="1" applyFill="1" applyBorder="1" applyAlignment="1">
      <alignment horizontal="center" vertical="center"/>
    </xf>
    <xf numFmtId="167" fontId="16" fillId="0" borderId="1" xfId="2" applyNumberFormat="1" applyFont="1" applyFill="1" applyBorder="1" applyAlignment="1">
      <alignment horizontal="center" vertical="center" wrapText="1" readingOrder="1"/>
    </xf>
    <xf numFmtId="166" fontId="6" fillId="0" borderId="1" xfId="0" applyNumberFormat="1" applyFont="1" applyFill="1" applyBorder="1" applyAlignment="1">
      <alignment horizontal="center" vertical="center" wrapText="1" readingOrder="1"/>
    </xf>
    <xf numFmtId="3" fontId="16" fillId="0" borderId="1" xfId="0" applyNumberFormat="1" applyFont="1" applyFill="1" applyBorder="1" applyAlignment="1">
      <alignment horizontal="center" vertical="center"/>
    </xf>
    <xf numFmtId="167" fontId="6" fillId="0" borderId="1" xfId="2" applyNumberFormat="1" applyFont="1" applyFill="1" applyBorder="1" applyAlignment="1">
      <alignment horizontal="center" vertical="center" wrapText="1" readingOrder="1"/>
    </xf>
    <xf numFmtId="166" fontId="16" fillId="0" borderId="1" xfId="0" applyNumberFormat="1" applyFont="1" applyFill="1" applyBorder="1" applyAlignment="1">
      <alignment horizontal="center" vertical="center" wrapText="1" readingOrder="1"/>
    </xf>
    <xf numFmtId="167" fontId="6" fillId="0" borderId="1" xfId="2" applyNumberFormat="1" applyFont="1" applyFill="1" applyBorder="1" applyAlignment="1">
      <alignment horizontal="center" vertical="center" wrapText="1"/>
    </xf>
    <xf numFmtId="0" fontId="16" fillId="0" borderId="1" xfId="2" applyNumberFormat="1" applyFont="1" applyFill="1" applyBorder="1" applyAlignment="1">
      <alignment horizontal="center" vertical="center" wrapText="1"/>
    </xf>
    <xf numFmtId="169" fontId="16" fillId="0" borderId="1" xfId="2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 readingOrder="1"/>
    </xf>
    <xf numFmtId="167" fontId="6" fillId="0" borderId="1" xfId="0" applyNumberFormat="1" applyFont="1" applyFill="1" applyBorder="1" applyAlignment="1">
      <alignment horizontal="center" vertical="center" readingOrder="1"/>
    </xf>
    <xf numFmtId="167" fontId="5" fillId="0" borderId="1" xfId="0" applyNumberFormat="1" applyFont="1" applyFill="1" applyBorder="1" applyAlignment="1">
      <alignment horizontal="center" vertical="center" readingOrder="1"/>
    </xf>
    <xf numFmtId="49" fontId="6" fillId="0" borderId="1" xfId="0" applyNumberFormat="1" applyFont="1" applyFill="1" applyBorder="1" applyAlignment="1">
      <alignment horizontal="justify" vertical="center" wrapText="1" readingOrder="1"/>
    </xf>
    <xf numFmtId="169" fontId="6" fillId="0" borderId="1" xfId="2" applyNumberFormat="1" applyFont="1" applyFill="1" applyBorder="1" applyAlignment="1">
      <alignment horizontal="center" vertical="center" wrapText="1" readingOrder="1"/>
    </xf>
    <xf numFmtId="0" fontId="16" fillId="0" borderId="1" xfId="0" applyFont="1" applyFill="1" applyBorder="1" applyAlignment="1">
      <alignment horizontal="justify" vertical="center" wrapText="1"/>
    </xf>
    <xf numFmtId="167" fontId="6" fillId="0" borderId="0" xfId="0" applyNumberFormat="1" applyFont="1" applyFill="1" applyAlignment="1">
      <alignment vertical="top"/>
    </xf>
    <xf numFmtId="165" fontId="6" fillId="0" borderId="0" xfId="0" applyNumberFormat="1" applyFont="1" applyFill="1" applyAlignment="1">
      <alignment vertical="top"/>
    </xf>
    <xf numFmtId="0" fontId="10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3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readingOrder="1"/>
    </xf>
    <xf numFmtId="0" fontId="16" fillId="0" borderId="1" xfId="0" applyFont="1" applyFill="1" applyBorder="1" applyAlignment="1">
      <alignment horizontal="center" vertical="center" wrapText="1" readingOrder="1"/>
    </xf>
    <xf numFmtId="0" fontId="12" fillId="0" borderId="1" xfId="2" applyNumberFormat="1" applyFont="1" applyFill="1" applyBorder="1" applyAlignment="1">
      <alignment horizontal="center" vertical="center" wrapText="1" readingOrder="1"/>
    </xf>
    <xf numFmtId="0" fontId="6" fillId="0" borderId="1" xfId="2" applyNumberFormat="1" applyFont="1" applyFill="1" applyBorder="1" applyAlignment="1">
      <alignment horizontal="center" vertical="center" wrapText="1" readingOrder="1"/>
    </xf>
    <xf numFmtId="0" fontId="16" fillId="0" borderId="1" xfId="2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167" fontId="12" fillId="0" borderId="1" xfId="2" applyNumberFormat="1" applyFont="1" applyFill="1" applyBorder="1" applyAlignment="1">
      <alignment horizontal="center" vertical="center" wrapText="1" readingOrder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justify"/>
    </xf>
    <xf numFmtId="0" fontId="14" fillId="0" borderId="19" xfId="0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165" fontId="14" fillId="0" borderId="19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justify"/>
    </xf>
    <xf numFmtId="1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71" fontId="10" fillId="0" borderId="1" xfId="0" applyNumberFormat="1" applyFont="1" applyFill="1" applyBorder="1" applyAlignment="1">
      <alignment horizontal="center" vertical="center" wrapText="1" shrinkToFit="1"/>
    </xf>
    <xf numFmtId="2" fontId="9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 applyProtection="1">
      <alignment horizontal="justify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1" fontId="10" fillId="0" borderId="1" xfId="0" applyNumberFormat="1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justify" vertical="center" wrapText="1" shrinkToFit="1"/>
    </xf>
    <xf numFmtId="0" fontId="6" fillId="0" borderId="1" xfId="0" applyFont="1" applyFill="1" applyBorder="1" applyAlignment="1">
      <alignment horizontal="justify" vertical="center" wrapText="1" shrinkToFit="1"/>
    </xf>
    <xf numFmtId="49" fontId="6" fillId="0" borderId="1" xfId="0" applyNumberFormat="1" applyFont="1" applyFill="1" applyBorder="1" applyAlignment="1" applyProtection="1">
      <alignment horizontal="justify" vertical="center" wrapText="1" shrinkToFit="1"/>
    </xf>
    <xf numFmtId="0" fontId="12" fillId="0" borderId="16" xfId="0" applyFont="1" applyFill="1" applyBorder="1" applyAlignment="1">
      <alignment horizontal="justify" vertical="center" wrapText="1" shrinkToFit="1"/>
    </xf>
    <xf numFmtId="0" fontId="12" fillId="0" borderId="1" xfId="0" applyFont="1" applyFill="1" applyBorder="1" applyAlignment="1">
      <alignment horizontal="justify" vertical="center" wrapText="1" shrinkToFit="1"/>
    </xf>
    <xf numFmtId="0" fontId="15" fillId="0" borderId="1" xfId="0" applyFont="1" applyFill="1" applyBorder="1" applyAlignment="1">
      <alignment horizontal="justify" vertical="center" wrapText="1" shrinkToFit="1"/>
    </xf>
    <xf numFmtId="0" fontId="15" fillId="0" borderId="1" xfId="2" applyNumberFormat="1" applyFont="1" applyFill="1" applyBorder="1" applyAlignment="1">
      <alignment horizontal="center" vertical="center" wrapText="1"/>
    </xf>
    <xf numFmtId="0" fontId="15" fillId="0" borderId="1" xfId="2" applyNumberFormat="1" applyFont="1" applyFill="1" applyBorder="1" applyAlignment="1">
      <alignment horizontal="center" vertical="center" wrapText="1" readingOrder="1"/>
    </xf>
    <xf numFmtId="0" fontId="15" fillId="0" borderId="1" xfId="0" applyFont="1" applyFill="1" applyBorder="1" applyAlignment="1">
      <alignment horizontal="center" vertical="center" wrapText="1" readingOrder="1"/>
    </xf>
    <xf numFmtId="167" fontId="12" fillId="0" borderId="1" xfId="2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justify" vertical="center" wrapText="1" readingOrder="1"/>
    </xf>
    <xf numFmtId="0" fontId="12" fillId="0" borderId="1" xfId="2" applyNumberFormat="1" applyFont="1" applyFill="1" applyBorder="1" applyAlignment="1">
      <alignment horizontal="justify" vertical="center" wrapText="1" readingOrder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169" fontId="12" fillId="0" borderId="1" xfId="2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 readingOrder="1"/>
    </xf>
    <xf numFmtId="169" fontId="6" fillId="0" borderId="1" xfId="2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 wrapText="1"/>
    </xf>
    <xf numFmtId="4" fontId="10" fillId="0" borderId="1" xfId="3" applyNumberFormat="1" applyFont="1" applyFill="1" applyBorder="1" applyAlignment="1">
      <alignment horizontal="center" vertical="center"/>
    </xf>
    <xf numFmtId="3" fontId="10" fillId="0" borderId="1" xfId="3" applyNumberFormat="1" applyFont="1" applyFill="1" applyBorder="1" applyAlignment="1">
      <alignment horizontal="center" vertical="center"/>
    </xf>
    <xf numFmtId="4" fontId="10" fillId="0" borderId="1" xfId="3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 applyProtection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/>
    </xf>
    <xf numFmtId="3" fontId="10" fillId="0" borderId="1" xfId="3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/>
    </xf>
    <xf numFmtId="170" fontId="10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/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 readingOrder="1"/>
    </xf>
    <xf numFmtId="49" fontId="6" fillId="0" borderId="1" xfId="0" applyNumberFormat="1" applyFont="1" applyFill="1" applyBorder="1" applyAlignment="1">
      <alignment horizontal="center" vertical="center" readingOrder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justify" vertical="center" wrapText="1"/>
    </xf>
    <xf numFmtId="0" fontId="12" fillId="0" borderId="1" xfId="2" applyNumberFormat="1" applyFont="1" applyFill="1" applyBorder="1" applyAlignment="1">
      <alignment horizontal="center" vertical="center" wrapText="1" readingOrder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7" fontId="12" fillId="0" borderId="2" xfId="2" applyNumberFormat="1" applyFont="1" applyFill="1" applyBorder="1" applyAlignment="1">
      <alignment horizontal="center" vertical="center" wrapText="1" readingOrder="1"/>
    </xf>
    <xf numFmtId="167" fontId="12" fillId="0" borderId="3" xfId="2" applyNumberFormat="1" applyFont="1" applyFill="1" applyBorder="1" applyAlignment="1">
      <alignment horizontal="center" vertical="center" wrapText="1" readingOrder="1"/>
    </xf>
    <xf numFmtId="0" fontId="12" fillId="0" borderId="2" xfId="2" applyNumberFormat="1" applyFont="1" applyFill="1" applyBorder="1" applyAlignment="1">
      <alignment horizontal="center" vertical="center" wrapText="1" readingOrder="1"/>
    </xf>
    <xf numFmtId="0" fontId="12" fillId="0" borderId="3" xfId="2" applyNumberFormat="1" applyFont="1" applyFill="1" applyBorder="1" applyAlignment="1">
      <alignment horizontal="center" vertical="center" wrapText="1" readingOrder="1"/>
    </xf>
    <xf numFmtId="0" fontId="16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readingOrder="1"/>
    </xf>
    <xf numFmtId="49" fontId="12" fillId="0" borderId="1" xfId="2" applyNumberFormat="1" applyFont="1" applyFill="1" applyBorder="1" applyAlignment="1">
      <alignment horizontal="center" vertical="center" wrapText="1" readingOrder="1"/>
    </xf>
    <xf numFmtId="0" fontId="6" fillId="0" borderId="1" xfId="2" applyNumberFormat="1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top" wrapText="1"/>
    </xf>
    <xf numFmtId="0" fontId="12" fillId="0" borderId="1" xfId="2" applyNumberFormat="1" applyFont="1" applyFill="1" applyBorder="1" applyAlignment="1">
      <alignment horizontal="center" vertical="center" wrapText="1"/>
    </xf>
    <xf numFmtId="0" fontId="16" fillId="0" borderId="1" xfId="2" applyNumberFormat="1" applyFont="1" applyFill="1" applyBorder="1" applyAlignment="1">
      <alignment horizontal="center" vertical="center" wrapText="1"/>
    </xf>
    <xf numFmtId="167" fontId="16" fillId="0" borderId="1" xfId="2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readingOrder="1"/>
    </xf>
    <xf numFmtId="0" fontId="16" fillId="0" borderId="1" xfId="0" applyFont="1" applyFill="1" applyBorder="1" applyAlignment="1">
      <alignment horizontal="center" vertical="center" readingOrder="1"/>
    </xf>
    <xf numFmtId="0" fontId="16" fillId="0" borderId="1" xfId="2" applyNumberFormat="1" applyFont="1" applyFill="1" applyBorder="1" applyAlignment="1">
      <alignment horizontal="center" vertical="center" wrapText="1" readingOrder="1"/>
    </xf>
    <xf numFmtId="0" fontId="15" fillId="0" borderId="1" xfId="2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167" fontId="6" fillId="0" borderId="1" xfId="2" applyNumberFormat="1" applyFont="1" applyFill="1" applyBorder="1" applyAlignment="1">
      <alignment horizontal="center" vertical="center" wrapText="1"/>
    </xf>
    <xf numFmtId="167" fontId="12" fillId="0" borderId="1" xfId="2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readingOrder="1"/>
    </xf>
    <xf numFmtId="49" fontId="6" fillId="0" borderId="3" xfId="0" applyNumberFormat="1" applyFont="1" applyFill="1" applyBorder="1" applyAlignment="1">
      <alignment horizontal="center" vertical="center" readingOrder="1"/>
    </xf>
    <xf numFmtId="0" fontId="16" fillId="0" borderId="2" xfId="0" applyFont="1" applyFill="1" applyBorder="1" applyAlignment="1">
      <alignment horizontal="justify" vertical="center" wrapText="1" readingOrder="1"/>
    </xf>
    <xf numFmtId="0" fontId="16" fillId="0" borderId="3" xfId="0" applyFont="1" applyFill="1" applyBorder="1" applyAlignment="1">
      <alignment horizontal="justify" vertical="center" wrapText="1" readingOrder="1"/>
    </xf>
    <xf numFmtId="49" fontId="16" fillId="0" borderId="2" xfId="0" applyNumberFormat="1" applyFont="1" applyFill="1" applyBorder="1" applyAlignment="1">
      <alignment horizontal="center" vertical="center" wrapText="1" readingOrder="1"/>
    </xf>
    <xf numFmtId="49" fontId="16" fillId="0" borderId="3" xfId="0" applyNumberFormat="1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167" fontId="12" fillId="0" borderId="1" xfId="2" applyNumberFormat="1" applyFont="1" applyFill="1" applyBorder="1" applyAlignment="1">
      <alignment horizontal="center" vertical="center" wrapText="1" readingOrder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165" fontId="14" fillId="0" borderId="1" xfId="0" applyNumberFormat="1" applyFont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3" fillId="0" borderId="0" xfId="3" applyFont="1" applyFill="1" applyAlignment="1">
      <alignment horizontal="center" vertical="center"/>
    </xf>
    <xf numFmtId="0" fontId="10" fillId="0" borderId="2" xfId="3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</cellXfs>
  <cellStyles count="6">
    <cellStyle name="Normal" xfId="2"/>
    <cellStyle name="Обычный" xfId="0" builtinId="0"/>
    <cellStyle name="Обычный 2" xfId="3"/>
    <cellStyle name="Процентный" xfId="5" builtinId="5"/>
    <cellStyle name="Финансовый" xfId="4" builtinId="3"/>
    <cellStyle name="Финансовый 2" xfId="1"/>
  </cellStyles>
  <dxfs count="0"/>
  <tableStyles count="0" defaultTableStyle="TableStyleMedium2" defaultPivotStyle="PivotStyleMedium9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view="pageLayout" topLeftCell="A76" zoomScaleNormal="100" workbookViewId="0">
      <selection activeCell="D45" sqref="D45"/>
    </sheetView>
  </sheetViews>
  <sheetFormatPr defaultRowHeight="15.75"/>
  <cols>
    <col min="1" max="1" width="5.42578125" style="8" customWidth="1"/>
    <col min="2" max="2" width="31.42578125" style="8" customWidth="1"/>
    <col min="3" max="3" width="8.42578125" style="8" customWidth="1"/>
    <col min="4" max="4" width="20" style="8" customWidth="1"/>
    <col min="5" max="6" width="13.85546875" style="8" customWidth="1"/>
    <col min="7" max="7" width="13.28515625" style="8" customWidth="1"/>
    <col min="8" max="8" width="13.28515625" style="26" customWidth="1"/>
    <col min="9" max="9" width="23.85546875" style="1" customWidth="1"/>
    <col min="10" max="11" width="9.140625" style="8"/>
    <col min="12" max="12" width="10.28515625" style="40" bestFit="1" customWidth="1"/>
    <col min="13" max="254" width="9.140625" style="8"/>
    <col min="255" max="255" width="5.42578125" style="8" customWidth="1"/>
    <col min="256" max="256" width="31.42578125" style="8" customWidth="1"/>
    <col min="257" max="257" width="8.42578125" style="8" customWidth="1"/>
    <col min="258" max="258" width="20" style="8" customWidth="1"/>
    <col min="259" max="260" width="13.85546875" style="8" customWidth="1"/>
    <col min="261" max="262" width="13.28515625" style="8" customWidth="1"/>
    <col min="263" max="263" width="23.85546875" style="8" customWidth="1"/>
    <col min="264" max="510" width="9.140625" style="8"/>
    <col min="511" max="511" width="5.42578125" style="8" customWidth="1"/>
    <col min="512" max="512" width="31.42578125" style="8" customWidth="1"/>
    <col min="513" max="513" width="8.42578125" style="8" customWidth="1"/>
    <col min="514" max="514" width="20" style="8" customWidth="1"/>
    <col min="515" max="516" width="13.85546875" style="8" customWidth="1"/>
    <col min="517" max="518" width="13.28515625" style="8" customWidth="1"/>
    <col min="519" max="519" width="23.85546875" style="8" customWidth="1"/>
    <col min="520" max="766" width="9.140625" style="8"/>
    <col min="767" max="767" width="5.42578125" style="8" customWidth="1"/>
    <col min="768" max="768" width="31.42578125" style="8" customWidth="1"/>
    <col min="769" max="769" width="8.42578125" style="8" customWidth="1"/>
    <col min="770" max="770" width="20" style="8" customWidth="1"/>
    <col min="771" max="772" width="13.85546875" style="8" customWidth="1"/>
    <col min="773" max="774" width="13.28515625" style="8" customWidth="1"/>
    <col min="775" max="775" width="23.85546875" style="8" customWidth="1"/>
    <col min="776" max="1022" width="9.140625" style="8"/>
    <col min="1023" max="1023" width="5.42578125" style="8" customWidth="1"/>
    <col min="1024" max="1024" width="31.42578125" style="8" customWidth="1"/>
    <col min="1025" max="1025" width="8.42578125" style="8" customWidth="1"/>
    <col min="1026" max="1026" width="20" style="8" customWidth="1"/>
    <col min="1027" max="1028" width="13.85546875" style="8" customWidth="1"/>
    <col min="1029" max="1030" width="13.28515625" style="8" customWidth="1"/>
    <col min="1031" max="1031" width="23.85546875" style="8" customWidth="1"/>
    <col min="1032" max="1278" width="9.140625" style="8"/>
    <col min="1279" max="1279" width="5.42578125" style="8" customWidth="1"/>
    <col min="1280" max="1280" width="31.42578125" style="8" customWidth="1"/>
    <col min="1281" max="1281" width="8.42578125" style="8" customWidth="1"/>
    <col min="1282" max="1282" width="20" style="8" customWidth="1"/>
    <col min="1283" max="1284" width="13.85546875" style="8" customWidth="1"/>
    <col min="1285" max="1286" width="13.28515625" style="8" customWidth="1"/>
    <col min="1287" max="1287" width="23.85546875" style="8" customWidth="1"/>
    <col min="1288" max="1534" width="9.140625" style="8"/>
    <col min="1535" max="1535" width="5.42578125" style="8" customWidth="1"/>
    <col min="1536" max="1536" width="31.42578125" style="8" customWidth="1"/>
    <col min="1537" max="1537" width="8.42578125" style="8" customWidth="1"/>
    <col min="1538" max="1538" width="20" style="8" customWidth="1"/>
    <col min="1539" max="1540" width="13.85546875" style="8" customWidth="1"/>
    <col min="1541" max="1542" width="13.28515625" style="8" customWidth="1"/>
    <col min="1543" max="1543" width="23.85546875" style="8" customWidth="1"/>
    <col min="1544" max="1790" width="9.140625" style="8"/>
    <col min="1791" max="1791" width="5.42578125" style="8" customWidth="1"/>
    <col min="1792" max="1792" width="31.42578125" style="8" customWidth="1"/>
    <col min="1793" max="1793" width="8.42578125" style="8" customWidth="1"/>
    <col min="1794" max="1794" width="20" style="8" customWidth="1"/>
    <col min="1795" max="1796" width="13.85546875" style="8" customWidth="1"/>
    <col min="1797" max="1798" width="13.28515625" style="8" customWidth="1"/>
    <col min="1799" max="1799" width="23.85546875" style="8" customWidth="1"/>
    <col min="1800" max="2046" width="9.140625" style="8"/>
    <col min="2047" max="2047" width="5.42578125" style="8" customWidth="1"/>
    <col min="2048" max="2048" width="31.42578125" style="8" customWidth="1"/>
    <col min="2049" max="2049" width="8.42578125" style="8" customWidth="1"/>
    <col min="2050" max="2050" width="20" style="8" customWidth="1"/>
    <col min="2051" max="2052" width="13.85546875" style="8" customWidth="1"/>
    <col min="2053" max="2054" width="13.28515625" style="8" customWidth="1"/>
    <col min="2055" max="2055" width="23.85546875" style="8" customWidth="1"/>
    <col min="2056" max="2302" width="9.140625" style="8"/>
    <col min="2303" max="2303" width="5.42578125" style="8" customWidth="1"/>
    <col min="2304" max="2304" width="31.42578125" style="8" customWidth="1"/>
    <col min="2305" max="2305" width="8.42578125" style="8" customWidth="1"/>
    <col min="2306" max="2306" width="20" style="8" customWidth="1"/>
    <col min="2307" max="2308" width="13.85546875" style="8" customWidth="1"/>
    <col min="2309" max="2310" width="13.28515625" style="8" customWidth="1"/>
    <col min="2311" max="2311" width="23.85546875" style="8" customWidth="1"/>
    <col min="2312" max="2558" width="9.140625" style="8"/>
    <col min="2559" max="2559" width="5.42578125" style="8" customWidth="1"/>
    <col min="2560" max="2560" width="31.42578125" style="8" customWidth="1"/>
    <col min="2561" max="2561" width="8.42578125" style="8" customWidth="1"/>
    <col min="2562" max="2562" width="20" style="8" customWidth="1"/>
    <col min="2563" max="2564" width="13.85546875" style="8" customWidth="1"/>
    <col min="2565" max="2566" width="13.28515625" style="8" customWidth="1"/>
    <col min="2567" max="2567" width="23.85546875" style="8" customWidth="1"/>
    <col min="2568" max="2814" width="9.140625" style="8"/>
    <col min="2815" max="2815" width="5.42578125" style="8" customWidth="1"/>
    <col min="2816" max="2816" width="31.42578125" style="8" customWidth="1"/>
    <col min="2817" max="2817" width="8.42578125" style="8" customWidth="1"/>
    <col min="2818" max="2818" width="20" style="8" customWidth="1"/>
    <col min="2819" max="2820" width="13.85546875" style="8" customWidth="1"/>
    <col min="2821" max="2822" width="13.28515625" style="8" customWidth="1"/>
    <col min="2823" max="2823" width="23.85546875" style="8" customWidth="1"/>
    <col min="2824" max="3070" width="9.140625" style="8"/>
    <col min="3071" max="3071" width="5.42578125" style="8" customWidth="1"/>
    <col min="3072" max="3072" width="31.42578125" style="8" customWidth="1"/>
    <col min="3073" max="3073" width="8.42578125" style="8" customWidth="1"/>
    <col min="3074" max="3074" width="20" style="8" customWidth="1"/>
    <col min="3075" max="3076" width="13.85546875" style="8" customWidth="1"/>
    <col min="3077" max="3078" width="13.28515625" style="8" customWidth="1"/>
    <col min="3079" max="3079" width="23.85546875" style="8" customWidth="1"/>
    <col min="3080" max="3326" width="9.140625" style="8"/>
    <col min="3327" max="3327" width="5.42578125" style="8" customWidth="1"/>
    <col min="3328" max="3328" width="31.42578125" style="8" customWidth="1"/>
    <col min="3329" max="3329" width="8.42578125" style="8" customWidth="1"/>
    <col min="3330" max="3330" width="20" style="8" customWidth="1"/>
    <col min="3331" max="3332" width="13.85546875" style="8" customWidth="1"/>
    <col min="3333" max="3334" width="13.28515625" style="8" customWidth="1"/>
    <col min="3335" max="3335" width="23.85546875" style="8" customWidth="1"/>
    <col min="3336" max="3582" width="9.140625" style="8"/>
    <col min="3583" max="3583" width="5.42578125" style="8" customWidth="1"/>
    <col min="3584" max="3584" width="31.42578125" style="8" customWidth="1"/>
    <col min="3585" max="3585" width="8.42578125" style="8" customWidth="1"/>
    <col min="3586" max="3586" width="20" style="8" customWidth="1"/>
    <col min="3587" max="3588" width="13.85546875" style="8" customWidth="1"/>
    <col min="3589" max="3590" width="13.28515625" style="8" customWidth="1"/>
    <col min="3591" max="3591" width="23.85546875" style="8" customWidth="1"/>
    <col min="3592" max="3838" width="9.140625" style="8"/>
    <col min="3839" max="3839" width="5.42578125" style="8" customWidth="1"/>
    <col min="3840" max="3840" width="31.42578125" style="8" customWidth="1"/>
    <col min="3841" max="3841" width="8.42578125" style="8" customWidth="1"/>
    <col min="3842" max="3842" width="20" style="8" customWidth="1"/>
    <col min="3843" max="3844" width="13.85546875" style="8" customWidth="1"/>
    <col min="3845" max="3846" width="13.28515625" style="8" customWidth="1"/>
    <col min="3847" max="3847" width="23.85546875" style="8" customWidth="1"/>
    <col min="3848" max="4094" width="9.140625" style="8"/>
    <col min="4095" max="4095" width="5.42578125" style="8" customWidth="1"/>
    <col min="4096" max="4096" width="31.42578125" style="8" customWidth="1"/>
    <col min="4097" max="4097" width="8.42578125" style="8" customWidth="1"/>
    <col min="4098" max="4098" width="20" style="8" customWidth="1"/>
    <col min="4099" max="4100" width="13.85546875" style="8" customWidth="1"/>
    <col min="4101" max="4102" width="13.28515625" style="8" customWidth="1"/>
    <col min="4103" max="4103" width="23.85546875" style="8" customWidth="1"/>
    <col min="4104" max="4350" width="9.140625" style="8"/>
    <col min="4351" max="4351" width="5.42578125" style="8" customWidth="1"/>
    <col min="4352" max="4352" width="31.42578125" style="8" customWidth="1"/>
    <col min="4353" max="4353" width="8.42578125" style="8" customWidth="1"/>
    <col min="4354" max="4354" width="20" style="8" customWidth="1"/>
    <col min="4355" max="4356" width="13.85546875" style="8" customWidth="1"/>
    <col min="4357" max="4358" width="13.28515625" style="8" customWidth="1"/>
    <col min="4359" max="4359" width="23.85546875" style="8" customWidth="1"/>
    <col min="4360" max="4606" width="9.140625" style="8"/>
    <col min="4607" max="4607" width="5.42578125" style="8" customWidth="1"/>
    <col min="4608" max="4608" width="31.42578125" style="8" customWidth="1"/>
    <col min="4609" max="4609" width="8.42578125" style="8" customWidth="1"/>
    <col min="4610" max="4610" width="20" style="8" customWidth="1"/>
    <col min="4611" max="4612" width="13.85546875" style="8" customWidth="1"/>
    <col min="4613" max="4614" width="13.28515625" style="8" customWidth="1"/>
    <col min="4615" max="4615" width="23.85546875" style="8" customWidth="1"/>
    <col min="4616" max="4862" width="9.140625" style="8"/>
    <col min="4863" max="4863" width="5.42578125" style="8" customWidth="1"/>
    <col min="4864" max="4864" width="31.42578125" style="8" customWidth="1"/>
    <col min="4865" max="4865" width="8.42578125" style="8" customWidth="1"/>
    <col min="4866" max="4866" width="20" style="8" customWidth="1"/>
    <col min="4867" max="4868" width="13.85546875" style="8" customWidth="1"/>
    <col min="4869" max="4870" width="13.28515625" style="8" customWidth="1"/>
    <col min="4871" max="4871" width="23.85546875" style="8" customWidth="1"/>
    <col min="4872" max="5118" width="9.140625" style="8"/>
    <col min="5119" max="5119" width="5.42578125" style="8" customWidth="1"/>
    <col min="5120" max="5120" width="31.42578125" style="8" customWidth="1"/>
    <col min="5121" max="5121" width="8.42578125" style="8" customWidth="1"/>
    <col min="5122" max="5122" width="20" style="8" customWidth="1"/>
    <col min="5123" max="5124" width="13.85546875" style="8" customWidth="1"/>
    <col min="5125" max="5126" width="13.28515625" style="8" customWidth="1"/>
    <col min="5127" max="5127" width="23.85546875" style="8" customWidth="1"/>
    <col min="5128" max="5374" width="9.140625" style="8"/>
    <col min="5375" max="5375" width="5.42578125" style="8" customWidth="1"/>
    <col min="5376" max="5376" width="31.42578125" style="8" customWidth="1"/>
    <col min="5377" max="5377" width="8.42578125" style="8" customWidth="1"/>
    <col min="5378" max="5378" width="20" style="8" customWidth="1"/>
    <col min="5379" max="5380" width="13.85546875" style="8" customWidth="1"/>
    <col min="5381" max="5382" width="13.28515625" style="8" customWidth="1"/>
    <col min="5383" max="5383" width="23.85546875" style="8" customWidth="1"/>
    <col min="5384" max="5630" width="9.140625" style="8"/>
    <col min="5631" max="5631" width="5.42578125" style="8" customWidth="1"/>
    <col min="5632" max="5632" width="31.42578125" style="8" customWidth="1"/>
    <col min="5633" max="5633" width="8.42578125" style="8" customWidth="1"/>
    <col min="5634" max="5634" width="20" style="8" customWidth="1"/>
    <col min="5635" max="5636" width="13.85546875" style="8" customWidth="1"/>
    <col min="5637" max="5638" width="13.28515625" style="8" customWidth="1"/>
    <col min="5639" max="5639" width="23.85546875" style="8" customWidth="1"/>
    <col min="5640" max="5886" width="9.140625" style="8"/>
    <col min="5887" max="5887" width="5.42578125" style="8" customWidth="1"/>
    <col min="5888" max="5888" width="31.42578125" style="8" customWidth="1"/>
    <col min="5889" max="5889" width="8.42578125" style="8" customWidth="1"/>
    <col min="5890" max="5890" width="20" style="8" customWidth="1"/>
    <col min="5891" max="5892" width="13.85546875" style="8" customWidth="1"/>
    <col min="5893" max="5894" width="13.28515625" style="8" customWidth="1"/>
    <col min="5895" max="5895" width="23.85546875" style="8" customWidth="1"/>
    <col min="5896" max="6142" width="9.140625" style="8"/>
    <col min="6143" max="6143" width="5.42578125" style="8" customWidth="1"/>
    <col min="6144" max="6144" width="31.42578125" style="8" customWidth="1"/>
    <col min="6145" max="6145" width="8.42578125" style="8" customWidth="1"/>
    <col min="6146" max="6146" width="20" style="8" customWidth="1"/>
    <col min="6147" max="6148" width="13.85546875" style="8" customWidth="1"/>
    <col min="6149" max="6150" width="13.28515625" style="8" customWidth="1"/>
    <col min="6151" max="6151" width="23.85546875" style="8" customWidth="1"/>
    <col min="6152" max="6398" width="9.140625" style="8"/>
    <col min="6399" max="6399" width="5.42578125" style="8" customWidth="1"/>
    <col min="6400" max="6400" width="31.42578125" style="8" customWidth="1"/>
    <col min="6401" max="6401" width="8.42578125" style="8" customWidth="1"/>
    <col min="6402" max="6402" width="20" style="8" customWidth="1"/>
    <col min="6403" max="6404" width="13.85546875" style="8" customWidth="1"/>
    <col min="6405" max="6406" width="13.28515625" style="8" customWidth="1"/>
    <col min="6407" max="6407" width="23.85546875" style="8" customWidth="1"/>
    <col min="6408" max="6654" width="9.140625" style="8"/>
    <col min="6655" max="6655" width="5.42578125" style="8" customWidth="1"/>
    <col min="6656" max="6656" width="31.42578125" style="8" customWidth="1"/>
    <col min="6657" max="6657" width="8.42578125" style="8" customWidth="1"/>
    <col min="6658" max="6658" width="20" style="8" customWidth="1"/>
    <col min="6659" max="6660" width="13.85546875" style="8" customWidth="1"/>
    <col min="6661" max="6662" width="13.28515625" style="8" customWidth="1"/>
    <col min="6663" max="6663" width="23.85546875" style="8" customWidth="1"/>
    <col min="6664" max="6910" width="9.140625" style="8"/>
    <col min="6911" max="6911" width="5.42578125" style="8" customWidth="1"/>
    <col min="6912" max="6912" width="31.42578125" style="8" customWidth="1"/>
    <col min="6913" max="6913" width="8.42578125" style="8" customWidth="1"/>
    <col min="6914" max="6914" width="20" style="8" customWidth="1"/>
    <col min="6915" max="6916" width="13.85546875" style="8" customWidth="1"/>
    <col min="6917" max="6918" width="13.28515625" style="8" customWidth="1"/>
    <col min="6919" max="6919" width="23.85546875" style="8" customWidth="1"/>
    <col min="6920" max="7166" width="9.140625" style="8"/>
    <col min="7167" max="7167" width="5.42578125" style="8" customWidth="1"/>
    <col min="7168" max="7168" width="31.42578125" style="8" customWidth="1"/>
    <col min="7169" max="7169" width="8.42578125" style="8" customWidth="1"/>
    <col min="7170" max="7170" width="20" style="8" customWidth="1"/>
    <col min="7171" max="7172" width="13.85546875" style="8" customWidth="1"/>
    <col min="7173" max="7174" width="13.28515625" style="8" customWidth="1"/>
    <col min="7175" max="7175" width="23.85546875" style="8" customWidth="1"/>
    <col min="7176" max="7422" width="9.140625" style="8"/>
    <col min="7423" max="7423" width="5.42578125" style="8" customWidth="1"/>
    <col min="7424" max="7424" width="31.42578125" style="8" customWidth="1"/>
    <col min="7425" max="7425" width="8.42578125" style="8" customWidth="1"/>
    <col min="7426" max="7426" width="20" style="8" customWidth="1"/>
    <col min="7427" max="7428" width="13.85546875" style="8" customWidth="1"/>
    <col min="7429" max="7430" width="13.28515625" style="8" customWidth="1"/>
    <col min="7431" max="7431" width="23.85546875" style="8" customWidth="1"/>
    <col min="7432" max="7678" width="9.140625" style="8"/>
    <col min="7679" max="7679" width="5.42578125" style="8" customWidth="1"/>
    <col min="7680" max="7680" width="31.42578125" style="8" customWidth="1"/>
    <col min="7681" max="7681" width="8.42578125" style="8" customWidth="1"/>
    <col min="7682" max="7682" width="20" style="8" customWidth="1"/>
    <col min="7683" max="7684" width="13.85546875" style="8" customWidth="1"/>
    <col min="7685" max="7686" width="13.28515625" style="8" customWidth="1"/>
    <col min="7687" max="7687" width="23.85546875" style="8" customWidth="1"/>
    <col min="7688" max="7934" width="9.140625" style="8"/>
    <col min="7935" max="7935" width="5.42578125" style="8" customWidth="1"/>
    <col min="7936" max="7936" width="31.42578125" style="8" customWidth="1"/>
    <col min="7937" max="7937" width="8.42578125" style="8" customWidth="1"/>
    <col min="7938" max="7938" width="20" style="8" customWidth="1"/>
    <col min="7939" max="7940" width="13.85546875" style="8" customWidth="1"/>
    <col min="7941" max="7942" width="13.28515625" style="8" customWidth="1"/>
    <col min="7943" max="7943" width="23.85546875" style="8" customWidth="1"/>
    <col min="7944" max="8190" width="9.140625" style="8"/>
    <col min="8191" max="8191" width="5.42578125" style="8" customWidth="1"/>
    <col min="8192" max="8192" width="31.42578125" style="8" customWidth="1"/>
    <col min="8193" max="8193" width="8.42578125" style="8" customWidth="1"/>
    <col min="8194" max="8194" width="20" style="8" customWidth="1"/>
    <col min="8195" max="8196" width="13.85546875" style="8" customWidth="1"/>
    <col min="8197" max="8198" width="13.28515625" style="8" customWidth="1"/>
    <col min="8199" max="8199" width="23.85546875" style="8" customWidth="1"/>
    <col min="8200" max="8446" width="9.140625" style="8"/>
    <col min="8447" max="8447" width="5.42578125" style="8" customWidth="1"/>
    <col min="8448" max="8448" width="31.42578125" style="8" customWidth="1"/>
    <col min="8449" max="8449" width="8.42578125" style="8" customWidth="1"/>
    <col min="8450" max="8450" width="20" style="8" customWidth="1"/>
    <col min="8451" max="8452" width="13.85546875" style="8" customWidth="1"/>
    <col min="8453" max="8454" width="13.28515625" style="8" customWidth="1"/>
    <col min="8455" max="8455" width="23.85546875" style="8" customWidth="1"/>
    <col min="8456" max="8702" width="9.140625" style="8"/>
    <col min="8703" max="8703" width="5.42578125" style="8" customWidth="1"/>
    <col min="8704" max="8704" width="31.42578125" style="8" customWidth="1"/>
    <col min="8705" max="8705" width="8.42578125" style="8" customWidth="1"/>
    <col min="8706" max="8706" width="20" style="8" customWidth="1"/>
    <col min="8707" max="8708" width="13.85546875" style="8" customWidth="1"/>
    <col min="8709" max="8710" width="13.28515625" style="8" customWidth="1"/>
    <col min="8711" max="8711" width="23.85546875" style="8" customWidth="1"/>
    <col min="8712" max="8958" width="9.140625" style="8"/>
    <col min="8959" max="8959" width="5.42578125" style="8" customWidth="1"/>
    <col min="8960" max="8960" width="31.42578125" style="8" customWidth="1"/>
    <col min="8961" max="8961" width="8.42578125" style="8" customWidth="1"/>
    <col min="8962" max="8962" width="20" style="8" customWidth="1"/>
    <col min="8963" max="8964" width="13.85546875" style="8" customWidth="1"/>
    <col min="8965" max="8966" width="13.28515625" style="8" customWidth="1"/>
    <col min="8967" max="8967" width="23.85546875" style="8" customWidth="1"/>
    <col min="8968" max="9214" width="9.140625" style="8"/>
    <col min="9215" max="9215" width="5.42578125" style="8" customWidth="1"/>
    <col min="9216" max="9216" width="31.42578125" style="8" customWidth="1"/>
    <col min="9217" max="9217" width="8.42578125" style="8" customWidth="1"/>
    <col min="9218" max="9218" width="20" style="8" customWidth="1"/>
    <col min="9219" max="9220" width="13.85546875" style="8" customWidth="1"/>
    <col min="9221" max="9222" width="13.28515625" style="8" customWidth="1"/>
    <col min="9223" max="9223" width="23.85546875" style="8" customWidth="1"/>
    <col min="9224" max="9470" width="9.140625" style="8"/>
    <col min="9471" max="9471" width="5.42578125" style="8" customWidth="1"/>
    <col min="9472" max="9472" width="31.42578125" style="8" customWidth="1"/>
    <col min="9473" max="9473" width="8.42578125" style="8" customWidth="1"/>
    <col min="9474" max="9474" width="20" style="8" customWidth="1"/>
    <col min="9475" max="9476" width="13.85546875" style="8" customWidth="1"/>
    <col min="9477" max="9478" width="13.28515625" style="8" customWidth="1"/>
    <col min="9479" max="9479" width="23.85546875" style="8" customWidth="1"/>
    <col min="9480" max="9726" width="9.140625" style="8"/>
    <col min="9727" max="9727" width="5.42578125" style="8" customWidth="1"/>
    <col min="9728" max="9728" width="31.42578125" style="8" customWidth="1"/>
    <col min="9729" max="9729" width="8.42578125" style="8" customWidth="1"/>
    <col min="9730" max="9730" width="20" style="8" customWidth="1"/>
    <col min="9731" max="9732" width="13.85546875" style="8" customWidth="1"/>
    <col min="9733" max="9734" width="13.28515625" style="8" customWidth="1"/>
    <col min="9735" max="9735" width="23.85546875" style="8" customWidth="1"/>
    <col min="9736" max="9982" width="9.140625" style="8"/>
    <col min="9983" max="9983" width="5.42578125" style="8" customWidth="1"/>
    <col min="9984" max="9984" width="31.42578125" style="8" customWidth="1"/>
    <col min="9985" max="9985" width="8.42578125" style="8" customWidth="1"/>
    <col min="9986" max="9986" width="20" style="8" customWidth="1"/>
    <col min="9987" max="9988" width="13.85546875" style="8" customWidth="1"/>
    <col min="9989" max="9990" width="13.28515625" style="8" customWidth="1"/>
    <col min="9991" max="9991" width="23.85546875" style="8" customWidth="1"/>
    <col min="9992" max="10238" width="9.140625" style="8"/>
    <col min="10239" max="10239" width="5.42578125" style="8" customWidth="1"/>
    <col min="10240" max="10240" width="31.42578125" style="8" customWidth="1"/>
    <col min="10241" max="10241" width="8.42578125" style="8" customWidth="1"/>
    <col min="10242" max="10242" width="20" style="8" customWidth="1"/>
    <col min="10243" max="10244" width="13.85546875" style="8" customWidth="1"/>
    <col min="10245" max="10246" width="13.28515625" style="8" customWidth="1"/>
    <col min="10247" max="10247" width="23.85546875" style="8" customWidth="1"/>
    <col min="10248" max="10494" width="9.140625" style="8"/>
    <col min="10495" max="10495" width="5.42578125" style="8" customWidth="1"/>
    <col min="10496" max="10496" width="31.42578125" style="8" customWidth="1"/>
    <col min="10497" max="10497" width="8.42578125" style="8" customWidth="1"/>
    <col min="10498" max="10498" width="20" style="8" customWidth="1"/>
    <col min="10499" max="10500" width="13.85546875" style="8" customWidth="1"/>
    <col min="10501" max="10502" width="13.28515625" style="8" customWidth="1"/>
    <col min="10503" max="10503" width="23.85546875" style="8" customWidth="1"/>
    <col min="10504" max="10750" width="9.140625" style="8"/>
    <col min="10751" max="10751" width="5.42578125" style="8" customWidth="1"/>
    <col min="10752" max="10752" width="31.42578125" style="8" customWidth="1"/>
    <col min="10753" max="10753" width="8.42578125" style="8" customWidth="1"/>
    <col min="10754" max="10754" width="20" style="8" customWidth="1"/>
    <col min="10755" max="10756" width="13.85546875" style="8" customWidth="1"/>
    <col min="10757" max="10758" width="13.28515625" style="8" customWidth="1"/>
    <col min="10759" max="10759" width="23.85546875" style="8" customWidth="1"/>
    <col min="10760" max="11006" width="9.140625" style="8"/>
    <col min="11007" max="11007" width="5.42578125" style="8" customWidth="1"/>
    <col min="11008" max="11008" width="31.42578125" style="8" customWidth="1"/>
    <col min="11009" max="11009" width="8.42578125" style="8" customWidth="1"/>
    <col min="11010" max="11010" width="20" style="8" customWidth="1"/>
    <col min="11011" max="11012" width="13.85546875" style="8" customWidth="1"/>
    <col min="11013" max="11014" width="13.28515625" style="8" customWidth="1"/>
    <col min="11015" max="11015" width="23.85546875" style="8" customWidth="1"/>
    <col min="11016" max="11262" width="9.140625" style="8"/>
    <col min="11263" max="11263" width="5.42578125" style="8" customWidth="1"/>
    <col min="11264" max="11264" width="31.42578125" style="8" customWidth="1"/>
    <col min="11265" max="11265" width="8.42578125" style="8" customWidth="1"/>
    <col min="11266" max="11266" width="20" style="8" customWidth="1"/>
    <col min="11267" max="11268" width="13.85546875" style="8" customWidth="1"/>
    <col min="11269" max="11270" width="13.28515625" style="8" customWidth="1"/>
    <col min="11271" max="11271" width="23.85546875" style="8" customWidth="1"/>
    <col min="11272" max="11518" width="9.140625" style="8"/>
    <col min="11519" max="11519" width="5.42578125" style="8" customWidth="1"/>
    <col min="11520" max="11520" width="31.42578125" style="8" customWidth="1"/>
    <col min="11521" max="11521" width="8.42578125" style="8" customWidth="1"/>
    <col min="11522" max="11522" width="20" style="8" customWidth="1"/>
    <col min="11523" max="11524" width="13.85546875" style="8" customWidth="1"/>
    <col min="11525" max="11526" width="13.28515625" style="8" customWidth="1"/>
    <col min="11527" max="11527" width="23.85546875" style="8" customWidth="1"/>
    <col min="11528" max="11774" width="9.140625" style="8"/>
    <col min="11775" max="11775" width="5.42578125" style="8" customWidth="1"/>
    <col min="11776" max="11776" width="31.42578125" style="8" customWidth="1"/>
    <col min="11777" max="11777" width="8.42578125" style="8" customWidth="1"/>
    <col min="11778" max="11778" width="20" style="8" customWidth="1"/>
    <col min="11779" max="11780" width="13.85546875" style="8" customWidth="1"/>
    <col min="11781" max="11782" width="13.28515625" style="8" customWidth="1"/>
    <col min="11783" max="11783" width="23.85546875" style="8" customWidth="1"/>
    <col min="11784" max="12030" width="9.140625" style="8"/>
    <col min="12031" max="12031" width="5.42578125" style="8" customWidth="1"/>
    <col min="12032" max="12032" width="31.42578125" style="8" customWidth="1"/>
    <col min="12033" max="12033" width="8.42578125" style="8" customWidth="1"/>
    <col min="12034" max="12034" width="20" style="8" customWidth="1"/>
    <col min="12035" max="12036" width="13.85546875" style="8" customWidth="1"/>
    <col min="12037" max="12038" width="13.28515625" style="8" customWidth="1"/>
    <col min="12039" max="12039" width="23.85546875" style="8" customWidth="1"/>
    <col min="12040" max="12286" width="9.140625" style="8"/>
    <col min="12287" max="12287" width="5.42578125" style="8" customWidth="1"/>
    <col min="12288" max="12288" width="31.42578125" style="8" customWidth="1"/>
    <col min="12289" max="12289" width="8.42578125" style="8" customWidth="1"/>
    <col min="12290" max="12290" width="20" style="8" customWidth="1"/>
    <col min="12291" max="12292" width="13.85546875" style="8" customWidth="1"/>
    <col min="12293" max="12294" width="13.28515625" style="8" customWidth="1"/>
    <col min="12295" max="12295" width="23.85546875" style="8" customWidth="1"/>
    <col min="12296" max="12542" width="9.140625" style="8"/>
    <col min="12543" max="12543" width="5.42578125" style="8" customWidth="1"/>
    <col min="12544" max="12544" width="31.42578125" style="8" customWidth="1"/>
    <col min="12545" max="12545" width="8.42578125" style="8" customWidth="1"/>
    <col min="12546" max="12546" width="20" style="8" customWidth="1"/>
    <col min="12547" max="12548" width="13.85546875" style="8" customWidth="1"/>
    <col min="12549" max="12550" width="13.28515625" style="8" customWidth="1"/>
    <col min="12551" max="12551" width="23.85546875" style="8" customWidth="1"/>
    <col min="12552" max="12798" width="9.140625" style="8"/>
    <col min="12799" max="12799" width="5.42578125" style="8" customWidth="1"/>
    <col min="12800" max="12800" width="31.42578125" style="8" customWidth="1"/>
    <col min="12801" max="12801" width="8.42578125" style="8" customWidth="1"/>
    <col min="12802" max="12802" width="20" style="8" customWidth="1"/>
    <col min="12803" max="12804" width="13.85546875" style="8" customWidth="1"/>
    <col min="12805" max="12806" width="13.28515625" style="8" customWidth="1"/>
    <col min="12807" max="12807" width="23.85546875" style="8" customWidth="1"/>
    <col min="12808" max="13054" width="9.140625" style="8"/>
    <col min="13055" max="13055" width="5.42578125" style="8" customWidth="1"/>
    <col min="13056" max="13056" width="31.42578125" style="8" customWidth="1"/>
    <col min="13057" max="13057" width="8.42578125" style="8" customWidth="1"/>
    <col min="13058" max="13058" width="20" style="8" customWidth="1"/>
    <col min="13059" max="13060" width="13.85546875" style="8" customWidth="1"/>
    <col min="13061" max="13062" width="13.28515625" style="8" customWidth="1"/>
    <col min="13063" max="13063" width="23.85546875" style="8" customWidth="1"/>
    <col min="13064" max="13310" width="9.140625" style="8"/>
    <col min="13311" max="13311" width="5.42578125" style="8" customWidth="1"/>
    <col min="13312" max="13312" width="31.42578125" style="8" customWidth="1"/>
    <col min="13313" max="13313" width="8.42578125" style="8" customWidth="1"/>
    <col min="13314" max="13314" width="20" style="8" customWidth="1"/>
    <col min="13315" max="13316" width="13.85546875" style="8" customWidth="1"/>
    <col min="13317" max="13318" width="13.28515625" style="8" customWidth="1"/>
    <col min="13319" max="13319" width="23.85546875" style="8" customWidth="1"/>
    <col min="13320" max="13566" width="9.140625" style="8"/>
    <col min="13567" max="13567" width="5.42578125" style="8" customWidth="1"/>
    <col min="13568" max="13568" width="31.42578125" style="8" customWidth="1"/>
    <col min="13569" max="13569" width="8.42578125" style="8" customWidth="1"/>
    <col min="13570" max="13570" width="20" style="8" customWidth="1"/>
    <col min="13571" max="13572" width="13.85546875" style="8" customWidth="1"/>
    <col min="13573" max="13574" width="13.28515625" style="8" customWidth="1"/>
    <col min="13575" max="13575" width="23.85546875" style="8" customWidth="1"/>
    <col min="13576" max="13822" width="9.140625" style="8"/>
    <col min="13823" max="13823" width="5.42578125" style="8" customWidth="1"/>
    <col min="13824" max="13824" width="31.42578125" style="8" customWidth="1"/>
    <col min="13825" max="13825" width="8.42578125" style="8" customWidth="1"/>
    <col min="13826" max="13826" width="20" style="8" customWidth="1"/>
    <col min="13827" max="13828" width="13.85546875" style="8" customWidth="1"/>
    <col min="13829" max="13830" width="13.28515625" style="8" customWidth="1"/>
    <col min="13831" max="13831" width="23.85546875" style="8" customWidth="1"/>
    <col min="13832" max="14078" width="9.140625" style="8"/>
    <col min="14079" max="14079" width="5.42578125" style="8" customWidth="1"/>
    <col min="14080" max="14080" width="31.42578125" style="8" customWidth="1"/>
    <col min="14081" max="14081" width="8.42578125" style="8" customWidth="1"/>
    <col min="14082" max="14082" width="20" style="8" customWidth="1"/>
    <col min="14083" max="14084" width="13.85546875" style="8" customWidth="1"/>
    <col min="14085" max="14086" width="13.28515625" style="8" customWidth="1"/>
    <col min="14087" max="14087" width="23.85546875" style="8" customWidth="1"/>
    <col min="14088" max="14334" width="9.140625" style="8"/>
    <col min="14335" max="14335" width="5.42578125" style="8" customWidth="1"/>
    <col min="14336" max="14336" width="31.42578125" style="8" customWidth="1"/>
    <col min="14337" max="14337" width="8.42578125" style="8" customWidth="1"/>
    <col min="14338" max="14338" width="20" style="8" customWidth="1"/>
    <col min="14339" max="14340" width="13.85546875" style="8" customWidth="1"/>
    <col min="14341" max="14342" width="13.28515625" style="8" customWidth="1"/>
    <col min="14343" max="14343" width="23.85546875" style="8" customWidth="1"/>
    <col min="14344" max="14590" width="9.140625" style="8"/>
    <col min="14591" max="14591" width="5.42578125" style="8" customWidth="1"/>
    <col min="14592" max="14592" width="31.42578125" style="8" customWidth="1"/>
    <col min="14593" max="14593" width="8.42578125" style="8" customWidth="1"/>
    <col min="14594" max="14594" width="20" style="8" customWidth="1"/>
    <col min="14595" max="14596" width="13.85546875" style="8" customWidth="1"/>
    <col min="14597" max="14598" width="13.28515625" style="8" customWidth="1"/>
    <col min="14599" max="14599" width="23.85546875" style="8" customWidth="1"/>
    <col min="14600" max="14846" width="9.140625" style="8"/>
    <col min="14847" max="14847" width="5.42578125" style="8" customWidth="1"/>
    <col min="14848" max="14848" width="31.42578125" style="8" customWidth="1"/>
    <col min="14849" max="14849" width="8.42578125" style="8" customWidth="1"/>
    <col min="14850" max="14850" width="20" style="8" customWidth="1"/>
    <col min="14851" max="14852" width="13.85546875" style="8" customWidth="1"/>
    <col min="14853" max="14854" width="13.28515625" style="8" customWidth="1"/>
    <col min="14855" max="14855" width="23.85546875" style="8" customWidth="1"/>
    <col min="14856" max="15102" width="9.140625" style="8"/>
    <col min="15103" max="15103" width="5.42578125" style="8" customWidth="1"/>
    <col min="15104" max="15104" width="31.42578125" style="8" customWidth="1"/>
    <col min="15105" max="15105" width="8.42578125" style="8" customWidth="1"/>
    <col min="15106" max="15106" width="20" style="8" customWidth="1"/>
    <col min="15107" max="15108" width="13.85546875" style="8" customWidth="1"/>
    <col min="15109" max="15110" width="13.28515625" style="8" customWidth="1"/>
    <col min="15111" max="15111" width="23.85546875" style="8" customWidth="1"/>
    <col min="15112" max="15358" width="9.140625" style="8"/>
    <col min="15359" max="15359" width="5.42578125" style="8" customWidth="1"/>
    <col min="15360" max="15360" width="31.42578125" style="8" customWidth="1"/>
    <col min="15361" max="15361" width="8.42578125" style="8" customWidth="1"/>
    <col min="15362" max="15362" width="20" style="8" customWidth="1"/>
    <col min="15363" max="15364" width="13.85546875" style="8" customWidth="1"/>
    <col min="15365" max="15366" width="13.28515625" style="8" customWidth="1"/>
    <col min="15367" max="15367" width="23.85546875" style="8" customWidth="1"/>
    <col min="15368" max="15614" width="9.140625" style="8"/>
    <col min="15615" max="15615" width="5.42578125" style="8" customWidth="1"/>
    <col min="15616" max="15616" width="31.42578125" style="8" customWidth="1"/>
    <col min="15617" max="15617" width="8.42578125" style="8" customWidth="1"/>
    <col min="15618" max="15618" width="20" style="8" customWidth="1"/>
    <col min="15619" max="15620" width="13.85546875" style="8" customWidth="1"/>
    <col min="15621" max="15622" width="13.28515625" style="8" customWidth="1"/>
    <col min="15623" max="15623" width="23.85546875" style="8" customWidth="1"/>
    <col min="15624" max="15870" width="9.140625" style="8"/>
    <col min="15871" max="15871" width="5.42578125" style="8" customWidth="1"/>
    <col min="15872" max="15872" width="31.42578125" style="8" customWidth="1"/>
    <col min="15873" max="15873" width="8.42578125" style="8" customWidth="1"/>
    <col min="15874" max="15874" width="20" style="8" customWidth="1"/>
    <col min="15875" max="15876" width="13.85546875" style="8" customWidth="1"/>
    <col min="15877" max="15878" width="13.28515625" style="8" customWidth="1"/>
    <col min="15879" max="15879" width="23.85546875" style="8" customWidth="1"/>
    <col min="15880" max="16126" width="9.140625" style="8"/>
    <col min="16127" max="16127" width="5.42578125" style="8" customWidth="1"/>
    <col min="16128" max="16128" width="31.42578125" style="8" customWidth="1"/>
    <col min="16129" max="16129" width="8.42578125" style="8" customWidth="1"/>
    <col min="16130" max="16130" width="20" style="8" customWidth="1"/>
    <col min="16131" max="16132" width="13.85546875" style="8" customWidth="1"/>
    <col min="16133" max="16134" width="13.28515625" style="8" customWidth="1"/>
    <col min="16135" max="16135" width="23.85546875" style="8" customWidth="1"/>
    <col min="16136" max="16384" width="9.140625" style="8"/>
  </cols>
  <sheetData>
    <row r="1" spans="1:12">
      <c r="A1" s="221" t="s">
        <v>59</v>
      </c>
      <c r="B1" s="222"/>
      <c r="C1" s="222"/>
      <c r="D1" s="222"/>
      <c r="E1" s="222"/>
      <c r="F1" s="222"/>
      <c r="G1" s="222"/>
      <c r="H1" s="222"/>
      <c r="I1" s="222"/>
    </row>
    <row r="2" spans="1:12">
      <c r="A2" s="223" t="s">
        <v>596</v>
      </c>
      <c r="B2" s="222"/>
      <c r="C2" s="222"/>
      <c r="D2" s="222"/>
      <c r="E2" s="222"/>
      <c r="F2" s="222"/>
      <c r="G2" s="222"/>
      <c r="H2" s="222"/>
      <c r="I2" s="222"/>
    </row>
    <row r="3" spans="1:12">
      <c r="A3" s="223" t="s">
        <v>60</v>
      </c>
      <c r="B3" s="222"/>
      <c r="C3" s="222"/>
      <c r="D3" s="222"/>
      <c r="E3" s="222"/>
      <c r="F3" s="222"/>
      <c r="G3" s="222"/>
      <c r="H3" s="222"/>
      <c r="I3" s="222"/>
    </row>
    <row r="4" spans="1:12">
      <c r="A4" s="126"/>
    </row>
    <row r="5" spans="1:12" s="9" customFormat="1" ht="35.25" customHeight="1">
      <c r="A5" s="220" t="s">
        <v>61</v>
      </c>
      <c r="B5" s="220" t="s">
        <v>62</v>
      </c>
      <c r="C5" s="220" t="s">
        <v>63</v>
      </c>
      <c r="D5" s="220" t="s">
        <v>64</v>
      </c>
      <c r="E5" s="220" t="s">
        <v>65</v>
      </c>
      <c r="F5" s="220" t="s">
        <v>66</v>
      </c>
      <c r="G5" s="220" t="s">
        <v>67</v>
      </c>
      <c r="H5" s="220"/>
      <c r="I5" s="220" t="s">
        <v>226</v>
      </c>
      <c r="L5" s="41"/>
    </row>
    <row r="6" spans="1:12" s="9" customFormat="1">
      <c r="A6" s="220"/>
      <c r="B6" s="220"/>
      <c r="C6" s="220"/>
      <c r="D6" s="220"/>
      <c r="E6" s="220"/>
      <c r="F6" s="220"/>
      <c r="G6" s="125" t="s">
        <v>68</v>
      </c>
      <c r="H6" s="25" t="s">
        <v>69</v>
      </c>
      <c r="I6" s="220"/>
      <c r="L6" s="41"/>
    </row>
    <row r="7" spans="1:1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27">
        <v>8</v>
      </c>
      <c r="I7" s="10">
        <v>9</v>
      </c>
    </row>
    <row r="8" spans="1:12">
      <c r="A8" s="219" t="s">
        <v>542</v>
      </c>
      <c r="B8" s="219"/>
      <c r="C8" s="219"/>
      <c r="D8" s="219"/>
      <c r="E8" s="219"/>
      <c r="F8" s="219"/>
      <c r="G8" s="219"/>
      <c r="H8" s="219"/>
      <c r="I8" s="219"/>
    </row>
    <row r="9" spans="1:12" ht="113.25" customHeight="1">
      <c r="A9" s="125">
        <v>1</v>
      </c>
      <c r="B9" s="168" t="s">
        <v>704</v>
      </c>
      <c r="C9" s="169" t="s">
        <v>72</v>
      </c>
      <c r="D9" s="125" t="s">
        <v>71</v>
      </c>
      <c r="E9" s="76" t="s">
        <v>532</v>
      </c>
      <c r="F9" s="125">
        <v>1087115</v>
      </c>
      <c r="G9" s="148">
        <f>F9-E9</f>
        <v>320109</v>
      </c>
      <c r="H9" s="25">
        <f>G9/E9*100</f>
        <v>41.734875607231238</v>
      </c>
      <c r="I9" s="184" t="s">
        <v>691</v>
      </c>
    </row>
    <row r="10" spans="1:12" ht="133.5" customHeight="1">
      <c r="A10" s="125">
        <v>2</v>
      </c>
      <c r="B10" s="168" t="s">
        <v>224</v>
      </c>
      <c r="C10" s="169" t="s">
        <v>69</v>
      </c>
      <c r="D10" s="74" t="s">
        <v>70</v>
      </c>
      <c r="E10" s="76" t="s">
        <v>533</v>
      </c>
      <c r="F10" s="74">
        <v>0.04</v>
      </c>
      <c r="G10" s="149">
        <f>E10-F10</f>
        <v>1.9999999999999997E-2</v>
      </c>
      <c r="H10" s="150">
        <f>G10/E10*100</f>
        <v>33.333333333333329</v>
      </c>
      <c r="I10" s="184" t="s">
        <v>694</v>
      </c>
    </row>
    <row r="11" spans="1:12" ht="89.25" customHeight="1">
      <c r="A11" s="125">
        <v>3</v>
      </c>
      <c r="B11" s="168" t="s">
        <v>531</v>
      </c>
      <c r="C11" s="169" t="s">
        <v>72</v>
      </c>
      <c r="D11" s="74" t="s">
        <v>71</v>
      </c>
      <c r="E11" s="76" t="s">
        <v>534</v>
      </c>
      <c r="F11" s="151">
        <v>1574</v>
      </c>
      <c r="G11" s="152">
        <v>0</v>
      </c>
      <c r="H11" s="153">
        <v>0</v>
      </c>
      <c r="I11" s="151" t="s">
        <v>21</v>
      </c>
    </row>
    <row r="12" spans="1:12">
      <c r="A12" s="220" t="s">
        <v>541</v>
      </c>
      <c r="B12" s="220"/>
      <c r="C12" s="220"/>
      <c r="D12" s="220"/>
      <c r="E12" s="220"/>
      <c r="F12" s="220"/>
      <c r="G12" s="220"/>
      <c r="H12" s="220"/>
      <c r="I12" s="124"/>
    </row>
    <row r="13" spans="1:12" ht="63.75">
      <c r="A13" s="125">
        <v>1</v>
      </c>
      <c r="B13" s="168" t="s">
        <v>535</v>
      </c>
      <c r="C13" s="169" t="s">
        <v>72</v>
      </c>
      <c r="D13" s="74" t="s">
        <v>71</v>
      </c>
      <c r="E13" s="76" t="s">
        <v>537</v>
      </c>
      <c r="F13" s="74">
        <v>30742</v>
      </c>
      <c r="G13" s="73">
        <f>F13-E13</f>
        <v>2437</v>
      </c>
      <c r="H13" s="25">
        <f>G13/E13*100</f>
        <v>8.60978625684508</v>
      </c>
      <c r="I13" s="185" t="s">
        <v>646</v>
      </c>
    </row>
    <row r="14" spans="1:12" ht="121.5" customHeight="1">
      <c r="A14" s="125">
        <v>2</v>
      </c>
      <c r="B14" s="168" t="s">
        <v>536</v>
      </c>
      <c r="C14" s="169" t="s">
        <v>69</v>
      </c>
      <c r="D14" s="74" t="s">
        <v>71</v>
      </c>
      <c r="E14" s="76" t="s">
        <v>538</v>
      </c>
      <c r="F14" s="74">
        <v>28</v>
      </c>
      <c r="G14" s="125">
        <v>0</v>
      </c>
      <c r="H14" s="25">
        <v>0</v>
      </c>
      <c r="I14" s="74" t="s">
        <v>21</v>
      </c>
    </row>
    <row r="15" spans="1:12" ht="33" hidden="1" customHeight="1">
      <c r="A15" s="227" t="s">
        <v>152</v>
      </c>
      <c r="B15" s="228"/>
      <c r="C15" s="228"/>
      <c r="D15" s="228"/>
      <c r="E15" s="228"/>
      <c r="F15" s="228"/>
      <c r="G15" s="228"/>
      <c r="H15" s="228"/>
      <c r="I15" s="229"/>
    </row>
    <row r="16" spans="1:12" ht="94.5" hidden="1">
      <c r="A16" s="125">
        <v>1</v>
      </c>
      <c r="B16" s="11" t="s">
        <v>73</v>
      </c>
      <c r="C16" s="12" t="s">
        <v>69</v>
      </c>
      <c r="D16" s="12" t="s">
        <v>71</v>
      </c>
      <c r="E16" s="14" t="s">
        <v>17</v>
      </c>
      <c r="F16" s="13" t="s">
        <v>17</v>
      </c>
      <c r="G16" s="14" t="s">
        <v>17</v>
      </c>
      <c r="H16" s="28" t="s">
        <v>17</v>
      </c>
      <c r="I16" s="124"/>
    </row>
    <row r="17" spans="1:9" ht="36.75" customHeight="1">
      <c r="A17" s="227" t="s">
        <v>540</v>
      </c>
      <c r="B17" s="228"/>
      <c r="C17" s="228"/>
      <c r="D17" s="228"/>
      <c r="E17" s="228"/>
      <c r="F17" s="228"/>
      <c r="G17" s="228"/>
      <c r="H17" s="228"/>
      <c r="I17" s="229"/>
    </row>
    <row r="18" spans="1:9" ht="94.5">
      <c r="A18" s="125">
        <v>1</v>
      </c>
      <c r="B18" s="11" t="s">
        <v>74</v>
      </c>
      <c r="C18" s="12" t="s">
        <v>75</v>
      </c>
      <c r="D18" s="12" t="s">
        <v>71</v>
      </c>
      <c r="E18" s="14">
        <v>8</v>
      </c>
      <c r="F18" s="13">
        <v>8</v>
      </c>
      <c r="G18" s="14">
        <v>0</v>
      </c>
      <c r="H18" s="28">
        <v>0</v>
      </c>
      <c r="I18" s="74" t="s">
        <v>21</v>
      </c>
    </row>
    <row r="19" spans="1:9" ht="34.5" customHeight="1">
      <c r="A19" s="227" t="s">
        <v>279</v>
      </c>
      <c r="B19" s="228"/>
      <c r="C19" s="228"/>
      <c r="D19" s="228"/>
      <c r="E19" s="228"/>
      <c r="F19" s="228"/>
      <c r="G19" s="228"/>
      <c r="H19" s="228"/>
      <c r="I19" s="229"/>
    </row>
    <row r="20" spans="1:9" ht="72.75" customHeight="1">
      <c r="A20" s="125">
        <v>1</v>
      </c>
      <c r="B20" s="168" t="s">
        <v>705</v>
      </c>
      <c r="C20" s="169" t="s">
        <v>72</v>
      </c>
      <c r="D20" s="12" t="s">
        <v>71</v>
      </c>
      <c r="E20" s="76" t="s">
        <v>539</v>
      </c>
      <c r="F20" s="12">
        <v>13907</v>
      </c>
      <c r="G20" s="25">
        <f>F20-E20</f>
        <v>-283</v>
      </c>
      <c r="H20" s="25">
        <f>G20/E20*100</f>
        <v>-1.9943622269203665</v>
      </c>
      <c r="I20" s="74" t="s">
        <v>21</v>
      </c>
    </row>
    <row r="21" spans="1:9" ht="15.75" customHeight="1">
      <c r="A21" s="227" t="s">
        <v>273</v>
      </c>
      <c r="B21" s="228"/>
      <c r="C21" s="228"/>
      <c r="D21" s="228"/>
      <c r="E21" s="228"/>
      <c r="F21" s="228"/>
      <c r="G21" s="228"/>
      <c r="H21" s="228"/>
      <c r="I21" s="229"/>
    </row>
    <row r="22" spans="1:9" ht="150.75" customHeight="1">
      <c r="A22" s="170" t="s">
        <v>48</v>
      </c>
      <c r="B22" s="168" t="s">
        <v>543</v>
      </c>
      <c r="C22" s="169" t="s">
        <v>72</v>
      </c>
      <c r="D22" s="12" t="s">
        <v>71</v>
      </c>
      <c r="E22" s="76" t="s">
        <v>546</v>
      </c>
      <c r="F22" s="12">
        <v>13514</v>
      </c>
      <c r="G22" s="161">
        <f>F22-E22</f>
        <v>709</v>
      </c>
      <c r="H22" s="25">
        <v>5.5</v>
      </c>
      <c r="I22" s="185" t="s">
        <v>646</v>
      </c>
    </row>
    <row r="23" spans="1:9" ht="126.75" customHeight="1">
      <c r="A23" s="170" t="s">
        <v>544</v>
      </c>
      <c r="B23" s="168" t="s">
        <v>545</v>
      </c>
      <c r="C23" s="169" t="s">
        <v>72</v>
      </c>
      <c r="D23" s="12" t="s">
        <v>71</v>
      </c>
      <c r="E23" s="76" t="s">
        <v>547</v>
      </c>
      <c r="F23" s="12">
        <v>1798</v>
      </c>
      <c r="G23" s="161">
        <f>F23-E23</f>
        <v>-2</v>
      </c>
      <c r="H23" s="25">
        <f>(F23*100/E23)-100</f>
        <v>-0.11111111111111427</v>
      </c>
      <c r="I23" s="171"/>
    </row>
    <row r="24" spans="1:9" ht="36" customHeight="1">
      <c r="A24" s="227" t="s">
        <v>548</v>
      </c>
      <c r="B24" s="228"/>
      <c r="C24" s="228"/>
      <c r="D24" s="228"/>
      <c r="E24" s="228"/>
      <c r="F24" s="228"/>
      <c r="G24" s="228"/>
      <c r="H24" s="228"/>
      <c r="I24" s="229"/>
    </row>
    <row r="25" spans="1:9" ht="56.25" customHeight="1">
      <c r="A25" s="170" t="s">
        <v>48</v>
      </c>
      <c r="B25" s="172" t="s">
        <v>549</v>
      </c>
      <c r="C25" s="169" t="s">
        <v>69</v>
      </c>
      <c r="D25" s="13" t="s">
        <v>71</v>
      </c>
      <c r="E25" s="76" t="s">
        <v>553</v>
      </c>
      <c r="F25" s="154" t="s">
        <v>553</v>
      </c>
      <c r="G25" s="154">
        <f t="shared" ref="G25:G27" si="0">F25-E25</f>
        <v>0</v>
      </c>
      <c r="H25" s="155">
        <v>0</v>
      </c>
      <c r="I25" s="165" t="s">
        <v>21</v>
      </c>
    </row>
    <row r="26" spans="1:9" ht="76.5" customHeight="1">
      <c r="A26" s="170" t="s">
        <v>544</v>
      </c>
      <c r="B26" s="172" t="s">
        <v>550</v>
      </c>
      <c r="C26" s="169" t="s">
        <v>69</v>
      </c>
      <c r="D26" s="13" t="s">
        <v>71</v>
      </c>
      <c r="E26" s="76" t="s">
        <v>554</v>
      </c>
      <c r="F26" s="154" t="s">
        <v>554</v>
      </c>
      <c r="G26" s="154">
        <f t="shared" si="0"/>
        <v>0</v>
      </c>
      <c r="H26" s="155">
        <v>0</v>
      </c>
      <c r="I26" s="165" t="s">
        <v>21</v>
      </c>
    </row>
    <row r="27" spans="1:9" ht="47.25">
      <c r="A27" s="170" t="s">
        <v>551</v>
      </c>
      <c r="B27" s="172" t="s">
        <v>552</v>
      </c>
      <c r="C27" s="169" t="s">
        <v>69</v>
      </c>
      <c r="D27" s="13" t="s">
        <v>71</v>
      </c>
      <c r="E27" s="76" t="s">
        <v>555</v>
      </c>
      <c r="F27" s="154" t="s">
        <v>555</v>
      </c>
      <c r="G27" s="154">
        <f t="shared" si="0"/>
        <v>0</v>
      </c>
      <c r="H27" s="155">
        <v>0</v>
      </c>
      <c r="I27" s="165" t="s">
        <v>21</v>
      </c>
    </row>
    <row r="28" spans="1:9" ht="15.75" customHeight="1">
      <c r="A28" s="227" t="s">
        <v>556</v>
      </c>
      <c r="B28" s="228"/>
      <c r="C28" s="228"/>
      <c r="D28" s="228"/>
      <c r="E28" s="228"/>
      <c r="F28" s="228"/>
      <c r="G28" s="228"/>
      <c r="H28" s="228"/>
      <c r="I28" s="229"/>
    </row>
    <row r="29" spans="1:9" ht="102">
      <c r="A29" s="125">
        <v>1</v>
      </c>
      <c r="B29" s="168" t="s">
        <v>557</v>
      </c>
      <c r="C29" s="169" t="s">
        <v>72</v>
      </c>
      <c r="D29" s="74" t="s">
        <v>71</v>
      </c>
      <c r="E29" s="173">
        <f>481754+15</f>
        <v>481769</v>
      </c>
      <c r="F29" s="14">
        <v>783736</v>
      </c>
      <c r="G29" s="156">
        <f>F29-E29</f>
        <v>301967</v>
      </c>
      <c r="H29" s="157">
        <f>G29/E29*100</f>
        <v>62.6787941938979</v>
      </c>
      <c r="I29" s="184" t="s">
        <v>691</v>
      </c>
    </row>
    <row r="30" spans="1:9">
      <c r="A30" s="227" t="s">
        <v>307</v>
      </c>
      <c r="B30" s="228"/>
      <c r="C30" s="228"/>
      <c r="D30" s="228"/>
      <c r="E30" s="228"/>
      <c r="F30" s="228"/>
      <c r="G30" s="228"/>
      <c r="H30" s="228"/>
      <c r="I30" s="229"/>
    </row>
    <row r="31" spans="1:9" ht="139.5" customHeight="1">
      <c r="A31" s="170" t="s">
        <v>48</v>
      </c>
      <c r="B31" s="168" t="s">
        <v>558</v>
      </c>
      <c r="C31" s="169" t="s">
        <v>75</v>
      </c>
      <c r="D31" s="12" t="s">
        <v>71</v>
      </c>
      <c r="E31" s="173">
        <v>5000</v>
      </c>
      <c r="F31" s="158">
        <v>5098</v>
      </c>
      <c r="G31" s="159">
        <f t="shared" ref="G31" si="1">F31-E31</f>
        <v>98</v>
      </c>
      <c r="H31" s="160">
        <f t="shared" ref="H31" si="2">F31/E31*100-100</f>
        <v>1.960000000000008</v>
      </c>
      <c r="I31" s="165" t="s">
        <v>21</v>
      </c>
    </row>
    <row r="32" spans="1:9" ht="299.25">
      <c r="A32" s="170" t="s">
        <v>544</v>
      </c>
      <c r="B32" s="168" t="s">
        <v>559</v>
      </c>
      <c r="C32" s="169" t="s">
        <v>72</v>
      </c>
      <c r="D32" s="12" t="s">
        <v>71</v>
      </c>
      <c r="E32" s="76" t="s">
        <v>561</v>
      </c>
      <c r="F32" s="74">
        <v>300</v>
      </c>
      <c r="G32" s="74">
        <v>200</v>
      </c>
      <c r="H32" s="74">
        <v>200</v>
      </c>
      <c r="I32" s="184" t="s">
        <v>648</v>
      </c>
    </row>
    <row r="33" spans="1:9" ht="151.5" customHeight="1">
      <c r="A33" s="170" t="s">
        <v>551</v>
      </c>
      <c r="B33" s="168" t="s">
        <v>560</v>
      </c>
      <c r="C33" s="169" t="s">
        <v>75</v>
      </c>
      <c r="D33" s="12" t="s">
        <v>71</v>
      </c>
      <c r="E33" s="76" t="s">
        <v>562</v>
      </c>
      <c r="F33" s="158">
        <v>351</v>
      </c>
      <c r="G33" s="159">
        <f t="shared" ref="G33" si="3">F33-E33</f>
        <v>1</v>
      </c>
      <c r="H33" s="160">
        <f t="shared" ref="H33" si="4">F33/E33*100-100</f>
        <v>0.2857142857142918</v>
      </c>
      <c r="I33" s="165" t="s">
        <v>21</v>
      </c>
    </row>
    <row r="34" spans="1:9" ht="32.25" customHeight="1">
      <c r="A34" s="227" t="s">
        <v>563</v>
      </c>
      <c r="B34" s="228"/>
      <c r="C34" s="228"/>
      <c r="D34" s="228"/>
      <c r="E34" s="228"/>
      <c r="F34" s="228"/>
      <c r="G34" s="228"/>
      <c r="H34" s="228"/>
      <c r="I34" s="229"/>
    </row>
    <row r="35" spans="1:9" ht="218.25" customHeight="1">
      <c r="A35" s="125">
        <v>1</v>
      </c>
      <c r="B35" s="168" t="s">
        <v>564</v>
      </c>
      <c r="C35" s="169" t="s">
        <v>72</v>
      </c>
      <c r="D35" s="12" t="s">
        <v>71</v>
      </c>
      <c r="E35" s="173">
        <v>2600</v>
      </c>
      <c r="F35" s="14">
        <v>2600</v>
      </c>
      <c r="G35" s="161" t="s">
        <v>21</v>
      </c>
      <c r="H35" s="161" t="s">
        <v>21</v>
      </c>
      <c r="I35" s="161" t="s">
        <v>21</v>
      </c>
    </row>
    <row r="36" spans="1:9">
      <c r="A36" s="227" t="s">
        <v>565</v>
      </c>
      <c r="B36" s="228"/>
      <c r="C36" s="228"/>
      <c r="D36" s="228"/>
      <c r="E36" s="228"/>
      <c r="F36" s="228"/>
      <c r="G36" s="228"/>
      <c r="H36" s="228"/>
      <c r="I36" s="229"/>
    </row>
    <row r="37" spans="1:9" ht="178.5">
      <c r="A37" s="170" t="s">
        <v>48</v>
      </c>
      <c r="B37" s="168" t="s">
        <v>566</v>
      </c>
      <c r="C37" s="169" t="s">
        <v>75</v>
      </c>
      <c r="D37" s="74" t="s">
        <v>71</v>
      </c>
      <c r="E37" s="76" t="s">
        <v>569</v>
      </c>
      <c r="F37" s="162">
        <v>943</v>
      </c>
      <c r="G37" s="154">
        <f>F37-E37</f>
        <v>443</v>
      </c>
      <c r="H37" s="160">
        <f>F37/E37*100-100</f>
        <v>88.6</v>
      </c>
      <c r="I37" s="183" t="s">
        <v>652</v>
      </c>
    </row>
    <row r="38" spans="1:9" ht="174" customHeight="1">
      <c r="A38" s="170" t="s">
        <v>544</v>
      </c>
      <c r="B38" s="168" t="s">
        <v>567</v>
      </c>
      <c r="C38" s="169" t="s">
        <v>72</v>
      </c>
      <c r="D38" s="74" t="s">
        <v>71</v>
      </c>
      <c r="E38" s="76" t="s">
        <v>570</v>
      </c>
      <c r="F38" s="14">
        <v>5278</v>
      </c>
      <c r="G38" s="174">
        <f>F38-E38</f>
        <v>2278</v>
      </c>
      <c r="H38" s="28">
        <f>F38*100/E38-100</f>
        <v>75.933333333333337</v>
      </c>
      <c r="I38" s="181" t="s">
        <v>647</v>
      </c>
    </row>
    <row r="39" spans="1:9" ht="170.25" customHeight="1">
      <c r="A39" s="170" t="s">
        <v>551</v>
      </c>
      <c r="B39" s="168" t="s">
        <v>568</v>
      </c>
      <c r="C39" s="169" t="s">
        <v>72</v>
      </c>
      <c r="D39" s="164" t="s">
        <v>71</v>
      </c>
      <c r="E39" s="76" t="s">
        <v>571</v>
      </c>
      <c r="F39" s="162">
        <v>8302</v>
      </c>
      <c r="G39" s="154">
        <f>F39-E39</f>
        <v>62</v>
      </c>
      <c r="H39" s="160">
        <f>F39/E39*100-100</f>
        <v>0.75242718446601486</v>
      </c>
      <c r="I39" s="165" t="s">
        <v>21</v>
      </c>
    </row>
    <row r="40" spans="1:9">
      <c r="A40" s="227" t="s">
        <v>334</v>
      </c>
      <c r="B40" s="228"/>
      <c r="C40" s="228"/>
      <c r="D40" s="228"/>
      <c r="E40" s="228"/>
      <c r="F40" s="228"/>
      <c r="G40" s="228"/>
      <c r="H40" s="228"/>
      <c r="I40" s="229"/>
    </row>
    <row r="41" spans="1:9" ht="178.5">
      <c r="A41" s="170" t="s">
        <v>48</v>
      </c>
      <c r="B41" s="168" t="s">
        <v>566</v>
      </c>
      <c r="C41" s="169" t="s">
        <v>75</v>
      </c>
      <c r="D41" s="12" t="s">
        <v>71</v>
      </c>
      <c r="E41" s="76" t="s">
        <v>569</v>
      </c>
      <c r="F41" s="162">
        <v>943</v>
      </c>
      <c r="G41" s="154">
        <f>F41-E41</f>
        <v>443</v>
      </c>
      <c r="H41" s="160">
        <f>F41/E41*100-100</f>
        <v>88.6</v>
      </c>
      <c r="I41" s="183" t="s">
        <v>652</v>
      </c>
    </row>
    <row r="42" spans="1:9" ht="171" customHeight="1">
      <c r="A42" s="170" t="s">
        <v>544</v>
      </c>
      <c r="B42" s="168" t="s">
        <v>567</v>
      </c>
      <c r="C42" s="169" t="s">
        <v>72</v>
      </c>
      <c r="D42" s="12" t="s">
        <v>71</v>
      </c>
      <c r="E42" s="76" t="s">
        <v>570</v>
      </c>
      <c r="F42" s="14">
        <v>5278</v>
      </c>
      <c r="G42" s="174">
        <f>F42-E42</f>
        <v>2278</v>
      </c>
      <c r="H42" s="28">
        <f>F42*100/E42-100</f>
        <v>75.933333333333337</v>
      </c>
      <c r="I42" s="163" t="s">
        <v>647</v>
      </c>
    </row>
    <row r="43" spans="1:9" ht="171" customHeight="1">
      <c r="A43" s="170" t="s">
        <v>551</v>
      </c>
      <c r="B43" s="168" t="s">
        <v>568</v>
      </c>
      <c r="C43" s="169" t="s">
        <v>72</v>
      </c>
      <c r="D43" s="12" t="s">
        <v>71</v>
      </c>
      <c r="E43" s="76" t="s">
        <v>571</v>
      </c>
      <c r="F43" s="162">
        <v>8302</v>
      </c>
      <c r="G43" s="154">
        <f>F43-E43</f>
        <v>62</v>
      </c>
      <c r="H43" s="160">
        <f>F43/E43*100-100</f>
        <v>0.75242718446601486</v>
      </c>
      <c r="I43" s="165" t="s">
        <v>21</v>
      </c>
    </row>
    <row r="44" spans="1:9" ht="32.25" customHeight="1">
      <c r="A44" s="224" t="s">
        <v>572</v>
      </c>
      <c r="B44" s="226"/>
      <c r="C44" s="226"/>
      <c r="D44" s="226"/>
      <c r="E44" s="226"/>
      <c r="F44" s="226"/>
      <c r="G44" s="226"/>
      <c r="H44" s="226"/>
      <c r="I44" s="226"/>
    </row>
    <row r="45" spans="1:9" ht="220.5" customHeight="1">
      <c r="A45" s="170" t="s">
        <v>48</v>
      </c>
      <c r="B45" s="175" t="s">
        <v>227</v>
      </c>
      <c r="C45" s="173" t="s">
        <v>69</v>
      </c>
      <c r="D45" s="123" t="s">
        <v>70</v>
      </c>
      <c r="E45" s="173">
        <v>5.9999999999999995E-4</v>
      </c>
      <c r="F45" s="122">
        <v>8.0000000000000004E-4</v>
      </c>
      <c r="G45" s="166">
        <f>E45-F45</f>
        <v>-2.0000000000000009E-4</v>
      </c>
      <c r="H45" s="23">
        <f>G45/E45*100</f>
        <v>-33.333333333333357</v>
      </c>
      <c r="I45" s="180" t="s">
        <v>711</v>
      </c>
    </row>
    <row r="46" spans="1:9" ht="84.75" customHeight="1">
      <c r="A46" s="170" t="s">
        <v>544</v>
      </c>
      <c r="B46" s="175" t="s">
        <v>76</v>
      </c>
      <c r="C46" s="173" t="s">
        <v>69</v>
      </c>
      <c r="D46" s="122" t="s">
        <v>71</v>
      </c>
      <c r="E46" s="173">
        <v>48</v>
      </c>
      <c r="F46" s="123">
        <v>55</v>
      </c>
      <c r="G46" s="123">
        <v>7</v>
      </c>
      <c r="H46" s="123">
        <v>14.5</v>
      </c>
      <c r="I46" s="181" t="s">
        <v>657</v>
      </c>
    </row>
    <row r="47" spans="1:9" ht="159" customHeight="1">
      <c r="A47" s="170" t="s">
        <v>551</v>
      </c>
      <c r="B47" s="175" t="s">
        <v>77</v>
      </c>
      <c r="C47" s="173" t="s">
        <v>69</v>
      </c>
      <c r="D47" s="122" t="s">
        <v>71</v>
      </c>
      <c r="E47" s="173">
        <v>23</v>
      </c>
      <c r="F47" s="122">
        <v>39</v>
      </c>
      <c r="G47" s="123">
        <f>F47-E47</f>
        <v>16</v>
      </c>
      <c r="H47" s="167">
        <f>G47/E47*100</f>
        <v>69.565217391304344</v>
      </c>
      <c r="I47" s="181" t="s">
        <v>693</v>
      </c>
    </row>
    <row r="48" spans="1:9" ht="96.75" customHeight="1">
      <c r="A48" s="170" t="s">
        <v>573</v>
      </c>
      <c r="B48" s="175" t="s">
        <v>574</v>
      </c>
      <c r="C48" s="173" t="s">
        <v>69</v>
      </c>
      <c r="D48" s="122" t="s">
        <v>71</v>
      </c>
      <c r="E48" s="173">
        <v>31</v>
      </c>
      <c r="F48" s="122">
        <v>33</v>
      </c>
      <c r="G48" s="123">
        <f>F48-E48</f>
        <v>2</v>
      </c>
      <c r="H48" s="167">
        <f>G48/E48*100</f>
        <v>6.4516129032258061</v>
      </c>
      <c r="I48" s="181" t="s">
        <v>692</v>
      </c>
    </row>
    <row r="49" spans="1:9" ht="15.75" customHeight="1">
      <c r="A49" s="224" t="s">
        <v>339</v>
      </c>
      <c r="B49" s="224"/>
      <c r="C49" s="224"/>
      <c r="D49" s="224"/>
      <c r="E49" s="224"/>
      <c r="F49" s="224"/>
      <c r="G49" s="224"/>
      <c r="H49" s="224"/>
      <c r="I49" s="224"/>
    </row>
    <row r="50" spans="1:9" ht="156.75" customHeight="1">
      <c r="A50" s="176">
        <v>1</v>
      </c>
      <c r="B50" s="175" t="s">
        <v>78</v>
      </c>
      <c r="C50" s="173" t="s">
        <v>69</v>
      </c>
      <c r="D50" s="122" t="s">
        <v>71</v>
      </c>
      <c r="E50" s="122">
        <v>2</v>
      </c>
      <c r="F50" s="122">
        <v>2</v>
      </c>
      <c r="G50" s="122" t="s">
        <v>21</v>
      </c>
      <c r="H50" s="122" t="s">
        <v>21</v>
      </c>
      <c r="I50" s="122" t="s">
        <v>21</v>
      </c>
    </row>
    <row r="51" spans="1:9" ht="53.25" customHeight="1">
      <c r="A51" s="224" t="s">
        <v>340</v>
      </c>
      <c r="B51" s="226"/>
      <c r="C51" s="226"/>
      <c r="D51" s="226"/>
      <c r="E51" s="226"/>
      <c r="F51" s="226"/>
      <c r="G51" s="226"/>
      <c r="H51" s="226"/>
      <c r="I51" s="226"/>
    </row>
    <row r="52" spans="1:9" ht="38.25">
      <c r="A52" s="176">
        <v>1</v>
      </c>
      <c r="B52" s="175" t="s">
        <v>79</v>
      </c>
      <c r="C52" s="173" t="s">
        <v>80</v>
      </c>
      <c r="D52" s="122" t="s">
        <v>71</v>
      </c>
      <c r="E52" s="173">
        <v>102000</v>
      </c>
      <c r="F52" s="122">
        <v>102021</v>
      </c>
      <c r="G52" s="75" t="s">
        <v>658</v>
      </c>
      <c r="H52" s="23">
        <v>0.02</v>
      </c>
      <c r="I52" s="180" t="s">
        <v>656</v>
      </c>
    </row>
    <row r="53" spans="1:9" ht="127.5">
      <c r="A53" s="176">
        <v>2</v>
      </c>
      <c r="B53" s="175" t="s">
        <v>81</v>
      </c>
      <c r="C53" s="173" t="s">
        <v>72</v>
      </c>
      <c r="D53" s="122" t="s">
        <v>71</v>
      </c>
      <c r="E53" s="173">
        <v>42000</v>
      </c>
      <c r="F53" s="122">
        <v>42965</v>
      </c>
      <c r="G53" s="75" t="s">
        <v>659</v>
      </c>
      <c r="H53" s="23">
        <v>2.2999999999999998</v>
      </c>
      <c r="I53" s="180" t="s">
        <v>261</v>
      </c>
    </row>
    <row r="54" spans="1:9" ht="49.5" customHeight="1">
      <c r="A54" s="176">
        <v>3</v>
      </c>
      <c r="B54" s="175" t="s">
        <v>259</v>
      </c>
      <c r="C54" s="173" t="s">
        <v>80</v>
      </c>
      <c r="D54" s="122" t="s">
        <v>71</v>
      </c>
      <c r="E54" s="173">
        <v>50000</v>
      </c>
      <c r="F54" s="76" t="s">
        <v>660</v>
      </c>
      <c r="G54" s="76" t="s">
        <v>21</v>
      </c>
      <c r="H54" s="76" t="s">
        <v>21</v>
      </c>
      <c r="I54" s="77" t="s">
        <v>21</v>
      </c>
    </row>
    <row r="55" spans="1:9" ht="68.25" customHeight="1">
      <c r="A55" s="176">
        <v>4</v>
      </c>
      <c r="B55" s="175" t="s">
        <v>260</v>
      </c>
      <c r="C55" s="173" t="s">
        <v>75</v>
      </c>
      <c r="D55" s="122" t="s">
        <v>71</v>
      </c>
      <c r="E55" s="173">
        <v>500000</v>
      </c>
      <c r="F55" s="76" t="s">
        <v>661</v>
      </c>
      <c r="G55" s="76" t="s">
        <v>662</v>
      </c>
      <c r="H55" s="177">
        <v>9.5</v>
      </c>
      <c r="I55" s="182" t="s">
        <v>653</v>
      </c>
    </row>
    <row r="56" spans="1:9" ht="87.75" customHeight="1">
      <c r="A56" s="176">
        <v>5</v>
      </c>
      <c r="B56" s="175" t="s">
        <v>575</v>
      </c>
      <c r="C56" s="173" t="s">
        <v>75</v>
      </c>
      <c r="D56" s="122" t="s">
        <v>71</v>
      </c>
      <c r="E56" s="173">
        <v>1700000</v>
      </c>
      <c r="F56" s="76" t="s">
        <v>663</v>
      </c>
      <c r="G56" s="76" t="s">
        <v>664</v>
      </c>
      <c r="H56" s="177">
        <v>19.3</v>
      </c>
      <c r="I56" s="182" t="s">
        <v>688</v>
      </c>
    </row>
    <row r="57" spans="1:9" ht="38.25" customHeight="1">
      <c r="A57" s="224" t="s">
        <v>488</v>
      </c>
      <c r="B57" s="225"/>
      <c r="C57" s="225"/>
      <c r="D57" s="225"/>
      <c r="E57" s="225"/>
      <c r="F57" s="225"/>
      <c r="G57" s="225"/>
      <c r="H57" s="225"/>
      <c r="I57" s="225"/>
    </row>
    <row r="58" spans="1:9" ht="236.25">
      <c r="A58" s="176">
        <v>1</v>
      </c>
      <c r="B58" s="175" t="s">
        <v>576</v>
      </c>
      <c r="C58" s="173" t="s">
        <v>69</v>
      </c>
      <c r="D58" s="122" t="s">
        <v>71</v>
      </c>
      <c r="E58" s="173">
        <v>52</v>
      </c>
      <c r="F58" s="122">
        <v>75</v>
      </c>
      <c r="G58" s="122">
        <v>23</v>
      </c>
      <c r="H58" s="178">
        <v>17</v>
      </c>
      <c r="I58" s="180" t="s">
        <v>665</v>
      </c>
    </row>
    <row r="59" spans="1:9" ht="127.5">
      <c r="A59" s="176">
        <v>2</v>
      </c>
      <c r="B59" s="175" t="s">
        <v>577</v>
      </c>
      <c r="C59" s="173" t="s">
        <v>72</v>
      </c>
      <c r="D59" s="122" t="s">
        <v>71</v>
      </c>
      <c r="E59" s="173">
        <v>200</v>
      </c>
      <c r="F59" s="122">
        <v>369</v>
      </c>
      <c r="G59" s="122">
        <v>169</v>
      </c>
      <c r="H59" s="178">
        <v>84</v>
      </c>
      <c r="I59" s="180" t="s">
        <v>654</v>
      </c>
    </row>
    <row r="60" spans="1:9" ht="33" customHeight="1">
      <c r="A60" s="224" t="s">
        <v>347</v>
      </c>
      <c r="B60" s="225"/>
      <c r="C60" s="225"/>
      <c r="D60" s="225"/>
      <c r="E60" s="225"/>
      <c r="F60" s="225"/>
      <c r="G60" s="225"/>
      <c r="H60" s="225"/>
      <c r="I60" s="225"/>
    </row>
    <row r="61" spans="1:9" ht="103.5" customHeight="1">
      <c r="A61" s="176">
        <v>1</v>
      </c>
      <c r="B61" s="175" t="s">
        <v>578</v>
      </c>
      <c r="C61" s="173" t="s">
        <v>72</v>
      </c>
      <c r="D61" s="123" t="s">
        <v>71</v>
      </c>
      <c r="E61" s="173">
        <v>550</v>
      </c>
      <c r="F61" s="123">
        <v>770</v>
      </c>
      <c r="G61" s="78" t="s">
        <v>666</v>
      </c>
      <c r="H61" s="167">
        <v>40</v>
      </c>
      <c r="I61" s="181" t="s">
        <v>667</v>
      </c>
    </row>
    <row r="62" spans="1:9" ht="137.25" customHeight="1">
      <c r="A62" s="176">
        <v>2</v>
      </c>
      <c r="B62" s="175" t="s">
        <v>579</v>
      </c>
      <c r="C62" s="173" t="s">
        <v>75</v>
      </c>
      <c r="D62" s="122" t="s">
        <v>71</v>
      </c>
      <c r="E62" s="173">
        <v>7000</v>
      </c>
      <c r="F62" s="122">
        <v>7000</v>
      </c>
      <c r="G62" s="75" t="s">
        <v>21</v>
      </c>
      <c r="H62" s="75" t="s">
        <v>21</v>
      </c>
      <c r="I62" s="75" t="s">
        <v>21</v>
      </c>
    </row>
    <row r="63" spans="1:9" ht="138.75" customHeight="1">
      <c r="A63" s="176">
        <v>3</v>
      </c>
      <c r="B63" s="175" t="s">
        <v>580</v>
      </c>
      <c r="C63" s="173" t="s">
        <v>75</v>
      </c>
      <c r="D63" s="123" t="s">
        <v>71</v>
      </c>
      <c r="E63" s="173">
        <v>6580</v>
      </c>
      <c r="F63" s="123">
        <v>6583</v>
      </c>
      <c r="G63" s="78" t="s">
        <v>551</v>
      </c>
      <c r="H63" s="75" t="s">
        <v>709</v>
      </c>
      <c r="I63" s="75" t="s">
        <v>21</v>
      </c>
    </row>
    <row r="64" spans="1:9" ht="249.75" customHeight="1">
      <c r="A64" s="176">
        <v>4</v>
      </c>
      <c r="B64" s="175" t="s">
        <v>581</v>
      </c>
      <c r="C64" s="173" t="s">
        <v>69</v>
      </c>
      <c r="D64" s="123" t="s">
        <v>71</v>
      </c>
      <c r="E64" s="173">
        <v>75</v>
      </c>
      <c r="F64" s="123">
        <v>75</v>
      </c>
      <c r="G64" s="78" t="s">
        <v>21</v>
      </c>
      <c r="H64" s="78" t="s">
        <v>21</v>
      </c>
      <c r="I64" s="78" t="s">
        <v>21</v>
      </c>
    </row>
    <row r="65" spans="1:9" ht="57" customHeight="1">
      <c r="A65" s="224" t="s">
        <v>582</v>
      </c>
      <c r="B65" s="225"/>
      <c r="C65" s="225"/>
      <c r="D65" s="225"/>
      <c r="E65" s="225"/>
      <c r="F65" s="225"/>
      <c r="G65" s="225"/>
      <c r="H65" s="225"/>
      <c r="I65" s="225"/>
    </row>
    <row r="66" spans="1:9" ht="138" customHeight="1">
      <c r="A66" s="176">
        <v>1</v>
      </c>
      <c r="B66" s="175" t="s">
        <v>583</v>
      </c>
      <c r="C66" s="173" t="s">
        <v>72</v>
      </c>
      <c r="D66" s="122" t="s">
        <v>71</v>
      </c>
      <c r="E66" s="173">
        <v>400</v>
      </c>
      <c r="F66" s="122">
        <v>400</v>
      </c>
      <c r="G66" s="122" t="s">
        <v>21</v>
      </c>
      <c r="H66" s="122" t="s">
        <v>21</v>
      </c>
      <c r="I66" s="122" t="s">
        <v>21</v>
      </c>
    </row>
    <row r="67" spans="1:9" ht="54.75" customHeight="1">
      <c r="A67" s="224" t="s">
        <v>584</v>
      </c>
      <c r="B67" s="225"/>
      <c r="C67" s="225"/>
      <c r="D67" s="225"/>
      <c r="E67" s="225"/>
      <c r="F67" s="225"/>
      <c r="G67" s="225"/>
      <c r="H67" s="225"/>
      <c r="I67" s="225"/>
    </row>
    <row r="68" spans="1:9" ht="140.25">
      <c r="A68" s="176">
        <v>1</v>
      </c>
      <c r="B68" s="175" t="s">
        <v>585</v>
      </c>
      <c r="C68" s="173" t="s">
        <v>72</v>
      </c>
      <c r="D68" s="122" t="s">
        <v>71</v>
      </c>
      <c r="E68" s="173">
        <v>500</v>
      </c>
      <c r="F68" s="122">
        <v>1445</v>
      </c>
      <c r="G68" s="122">
        <v>945</v>
      </c>
      <c r="H68" s="122">
        <v>189</v>
      </c>
      <c r="I68" s="180" t="s">
        <v>668</v>
      </c>
    </row>
    <row r="69" spans="1:9" ht="140.25">
      <c r="A69" s="176">
        <v>2</v>
      </c>
      <c r="B69" s="175" t="s">
        <v>228</v>
      </c>
      <c r="C69" s="173" t="s">
        <v>72</v>
      </c>
      <c r="D69" s="122" t="s">
        <v>71</v>
      </c>
      <c r="E69" s="173">
        <v>360</v>
      </c>
      <c r="F69" s="122">
        <v>694</v>
      </c>
      <c r="G69" s="122">
        <v>334</v>
      </c>
      <c r="H69" s="122">
        <v>92</v>
      </c>
      <c r="I69" s="180" t="s">
        <v>669</v>
      </c>
    </row>
    <row r="70" spans="1:9" ht="135.75" customHeight="1">
      <c r="A70" s="176">
        <v>3</v>
      </c>
      <c r="B70" s="175" t="s">
        <v>82</v>
      </c>
      <c r="C70" s="173" t="s">
        <v>72</v>
      </c>
      <c r="D70" s="122" t="s">
        <v>71</v>
      </c>
      <c r="E70" s="173">
        <v>400</v>
      </c>
      <c r="F70" s="122">
        <v>400</v>
      </c>
      <c r="G70" s="122" t="s">
        <v>21</v>
      </c>
      <c r="H70" s="122" t="s">
        <v>21</v>
      </c>
      <c r="I70" s="122" t="s">
        <v>21</v>
      </c>
    </row>
    <row r="71" spans="1:9" ht="53.25" customHeight="1">
      <c r="A71" s="224" t="s">
        <v>586</v>
      </c>
      <c r="B71" s="225"/>
      <c r="C71" s="225"/>
      <c r="D71" s="225"/>
      <c r="E71" s="225"/>
      <c r="F71" s="225"/>
      <c r="G71" s="225"/>
      <c r="H71" s="225"/>
      <c r="I71" s="225"/>
    </row>
    <row r="72" spans="1:9" ht="204.75" customHeight="1">
      <c r="A72" s="176">
        <v>1</v>
      </c>
      <c r="B72" s="175" t="s">
        <v>83</v>
      </c>
      <c r="C72" s="173" t="s">
        <v>72</v>
      </c>
      <c r="D72" s="122" t="s">
        <v>71</v>
      </c>
      <c r="E72" s="173">
        <v>50</v>
      </c>
      <c r="F72" s="122">
        <v>50</v>
      </c>
      <c r="G72" s="75" t="s">
        <v>21</v>
      </c>
      <c r="H72" s="75" t="s">
        <v>21</v>
      </c>
      <c r="I72" s="75" t="s">
        <v>21</v>
      </c>
    </row>
    <row r="73" spans="1:9" ht="153" customHeight="1">
      <c r="A73" s="176">
        <v>2</v>
      </c>
      <c r="B73" s="175" t="s">
        <v>84</v>
      </c>
      <c r="C73" s="173" t="s">
        <v>72</v>
      </c>
      <c r="D73" s="122" t="s">
        <v>71</v>
      </c>
      <c r="E73" s="173">
        <v>10</v>
      </c>
      <c r="F73" s="122">
        <v>10</v>
      </c>
      <c r="G73" s="75" t="s">
        <v>21</v>
      </c>
      <c r="H73" s="75" t="s">
        <v>21</v>
      </c>
      <c r="I73" s="75" t="s">
        <v>21</v>
      </c>
    </row>
    <row r="74" spans="1:9" ht="54" customHeight="1">
      <c r="A74" s="224" t="s">
        <v>587</v>
      </c>
      <c r="B74" s="225"/>
      <c r="C74" s="225"/>
      <c r="D74" s="225"/>
      <c r="E74" s="225"/>
      <c r="F74" s="225"/>
      <c r="G74" s="225"/>
      <c r="H74" s="225"/>
      <c r="I74" s="225"/>
    </row>
    <row r="75" spans="1:9" ht="119.25" customHeight="1">
      <c r="A75" s="176">
        <v>1</v>
      </c>
      <c r="B75" s="175" t="s">
        <v>588</v>
      </c>
      <c r="C75" s="173" t="s">
        <v>72</v>
      </c>
      <c r="D75" s="122" t="s">
        <v>71</v>
      </c>
      <c r="E75" s="173">
        <v>2000</v>
      </c>
      <c r="F75" s="122">
        <v>2514</v>
      </c>
      <c r="G75" s="122">
        <v>514</v>
      </c>
      <c r="H75" s="122">
        <v>25.7</v>
      </c>
      <c r="I75" s="180" t="s">
        <v>670</v>
      </c>
    </row>
    <row r="76" spans="1:9" ht="184.5" customHeight="1">
      <c r="A76" s="176">
        <v>2</v>
      </c>
      <c r="B76" s="175" t="s">
        <v>589</v>
      </c>
      <c r="C76" s="173" t="s">
        <v>72</v>
      </c>
      <c r="D76" s="122" t="s">
        <v>71</v>
      </c>
      <c r="E76" s="173">
        <v>150</v>
      </c>
      <c r="F76" s="122">
        <v>163</v>
      </c>
      <c r="G76" s="122">
        <v>13</v>
      </c>
      <c r="H76" s="122">
        <v>8.6</v>
      </c>
      <c r="I76" s="180" t="s">
        <v>671</v>
      </c>
    </row>
    <row r="77" spans="1:9" ht="116.25" customHeight="1">
      <c r="A77" s="176">
        <v>3</v>
      </c>
      <c r="B77" s="175" t="s">
        <v>590</v>
      </c>
      <c r="C77" s="173" t="s">
        <v>72</v>
      </c>
      <c r="D77" s="122" t="s">
        <v>71</v>
      </c>
      <c r="E77" s="173">
        <v>20</v>
      </c>
      <c r="F77" s="122">
        <v>20</v>
      </c>
      <c r="G77" s="122" t="s">
        <v>21</v>
      </c>
      <c r="H77" s="122" t="s">
        <v>21</v>
      </c>
      <c r="I77" s="30" t="s">
        <v>21</v>
      </c>
    </row>
    <row r="78" spans="1:9" ht="100.5" customHeight="1">
      <c r="A78" s="176">
        <v>4</v>
      </c>
      <c r="B78" s="175" t="s">
        <v>591</v>
      </c>
      <c r="C78" s="173" t="s">
        <v>72</v>
      </c>
      <c r="D78" s="122" t="s">
        <v>71</v>
      </c>
      <c r="E78" s="173">
        <v>15</v>
      </c>
      <c r="F78" s="122">
        <v>32</v>
      </c>
      <c r="G78" s="122">
        <v>17</v>
      </c>
      <c r="H78" s="122">
        <v>113</v>
      </c>
      <c r="I78" s="180" t="s">
        <v>656</v>
      </c>
    </row>
    <row r="79" spans="1:9" ht="37.5" customHeight="1">
      <c r="A79" s="224" t="s">
        <v>359</v>
      </c>
      <c r="B79" s="225"/>
      <c r="C79" s="225"/>
      <c r="D79" s="225"/>
      <c r="E79" s="225"/>
      <c r="F79" s="225"/>
      <c r="G79" s="225"/>
      <c r="H79" s="225"/>
      <c r="I79" s="225"/>
    </row>
    <row r="80" spans="1:9" ht="99.75" customHeight="1">
      <c r="A80" s="176">
        <v>1</v>
      </c>
      <c r="B80" s="175" t="s">
        <v>592</v>
      </c>
      <c r="C80" s="173" t="s">
        <v>229</v>
      </c>
      <c r="D80" s="122" t="s">
        <v>71</v>
      </c>
      <c r="E80" s="173">
        <v>3070</v>
      </c>
      <c r="F80" s="122">
        <v>3260</v>
      </c>
      <c r="G80" s="75" t="s">
        <v>672</v>
      </c>
      <c r="H80" s="23">
        <v>6.2</v>
      </c>
      <c r="I80" s="180" t="s">
        <v>656</v>
      </c>
    </row>
    <row r="81" spans="1:12" ht="127.5">
      <c r="A81" s="176">
        <v>2</v>
      </c>
      <c r="B81" s="175" t="s">
        <v>86</v>
      </c>
      <c r="C81" s="173" t="s">
        <v>87</v>
      </c>
      <c r="D81" s="122" t="s">
        <v>71</v>
      </c>
      <c r="E81" s="173">
        <v>1700</v>
      </c>
      <c r="F81" s="122">
        <v>2583.1999999999998</v>
      </c>
      <c r="G81" s="75" t="s">
        <v>673</v>
      </c>
      <c r="H81" s="23">
        <v>51.9</v>
      </c>
      <c r="I81" s="180" t="s">
        <v>674</v>
      </c>
    </row>
    <row r="82" spans="1:12" ht="89.25">
      <c r="A82" s="176">
        <v>3</v>
      </c>
      <c r="B82" s="175" t="s">
        <v>88</v>
      </c>
      <c r="C82" s="173" t="s">
        <v>87</v>
      </c>
      <c r="D82" s="122" t="s">
        <v>71</v>
      </c>
      <c r="E82" s="173">
        <v>614</v>
      </c>
      <c r="F82" s="122">
        <v>344</v>
      </c>
      <c r="G82" s="179">
        <f>F82-E82</f>
        <v>-270</v>
      </c>
      <c r="H82" s="23">
        <f>G82/E82*100</f>
        <v>-43.973941368078172</v>
      </c>
      <c r="I82" s="180" t="s">
        <v>690</v>
      </c>
    </row>
    <row r="83" spans="1:12" ht="15.75" hidden="1" customHeight="1">
      <c r="A83" s="224" t="s">
        <v>155</v>
      </c>
      <c r="B83" s="225"/>
      <c r="C83" s="225"/>
      <c r="D83" s="225"/>
      <c r="E83" s="225"/>
      <c r="F83" s="225"/>
      <c r="G83" s="225"/>
      <c r="H83" s="225"/>
      <c r="I83" s="225"/>
    </row>
    <row r="84" spans="1:12" ht="126" hidden="1" customHeight="1">
      <c r="A84" s="122">
        <v>1</v>
      </c>
      <c r="B84" s="15" t="s">
        <v>85</v>
      </c>
      <c r="C84" s="122" t="s">
        <v>72</v>
      </c>
      <c r="D84" s="122" t="s">
        <v>71</v>
      </c>
      <c r="E84" s="122" t="s">
        <v>17</v>
      </c>
      <c r="F84" s="122" t="s">
        <v>17</v>
      </c>
      <c r="G84" s="122" t="s">
        <v>17</v>
      </c>
      <c r="H84" s="23" t="s">
        <v>17</v>
      </c>
      <c r="I84" s="122"/>
    </row>
    <row r="85" spans="1:12" ht="53.25" customHeight="1">
      <c r="A85" s="224" t="s">
        <v>360</v>
      </c>
      <c r="B85" s="225"/>
      <c r="C85" s="225"/>
      <c r="D85" s="225"/>
      <c r="E85" s="225"/>
      <c r="F85" s="225"/>
      <c r="G85" s="225"/>
      <c r="H85" s="225"/>
      <c r="I85" s="225"/>
    </row>
    <row r="86" spans="1:12" ht="72" customHeight="1">
      <c r="A86" s="176">
        <v>1</v>
      </c>
      <c r="B86" s="175" t="s">
        <v>230</v>
      </c>
      <c r="C86" s="173" t="s">
        <v>75</v>
      </c>
      <c r="D86" s="122" t="s">
        <v>71</v>
      </c>
      <c r="E86" s="122">
        <v>42</v>
      </c>
      <c r="F86" s="122">
        <v>42</v>
      </c>
      <c r="G86" s="75" t="s">
        <v>21</v>
      </c>
      <c r="H86" s="75" t="s">
        <v>21</v>
      </c>
      <c r="I86" s="75" t="s">
        <v>21</v>
      </c>
    </row>
    <row r="87" spans="1:12" ht="15.75" customHeight="1">
      <c r="A87" s="224" t="s">
        <v>513</v>
      </c>
      <c r="B87" s="225"/>
      <c r="C87" s="225"/>
      <c r="D87" s="225"/>
      <c r="E87" s="225"/>
      <c r="F87" s="225"/>
      <c r="G87" s="225"/>
      <c r="H87" s="225"/>
      <c r="I87" s="225"/>
    </row>
    <row r="88" spans="1:12">
      <c r="A88" s="225"/>
      <c r="B88" s="225"/>
      <c r="C88" s="225"/>
      <c r="D88" s="225"/>
      <c r="E88" s="225"/>
      <c r="F88" s="225"/>
      <c r="G88" s="225"/>
      <c r="H88" s="225"/>
      <c r="I88" s="225"/>
    </row>
    <row r="89" spans="1:12">
      <c r="A89" s="225"/>
      <c r="B89" s="225"/>
      <c r="C89" s="225"/>
      <c r="D89" s="225"/>
      <c r="E89" s="225"/>
      <c r="F89" s="225"/>
      <c r="G89" s="225"/>
      <c r="H89" s="225"/>
      <c r="I89" s="225"/>
    </row>
    <row r="90" spans="1:12">
      <c r="A90" s="225"/>
      <c r="B90" s="225"/>
      <c r="C90" s="225"/>
      <c r="D90" s="225"/>
      <c r="E90" s="225"/>
      <c r="F90" s="225"/>
      <c r="G90" s="225"/>
      <c r="H90" s="225"/>
      <c r="I90" s="225"/>
    </row>
    <row r="91" spans="1:12" ht="69" customHeight="1">
      <c r="A91" s="176">
        <v>1</v>
      </c>
      <c r="B91" s="175" t="s">
        <v>593</v>
      </c>
      <c r="C91" s="173" t="s">
        <v>87</v>
      </c>
      <c r="D91" s="122" t="s">
        <v>71</v>
      </c>
      <c r="E91" s="122">
        <v>12</v>
      </c>
      <c r="F91" s="122">
        <v>12</v>
      </c>
      <c r="G91" s="122" t="s">
        <v>21</v>
      </c>
      <c r="H91" s="122" t="s">
        <v>21</v>
      </c>
      <c r="I91" s="122" t="s">
        <v>21</v>
      </c>
    </row>
    <row r="95" spans="1:12" ht="18.75">
      <c r="A95" s="17" t="s">
        <v>703</v>
      </c>
    </row>
    <row r="96" spans="1:12" s="17" customFormat="1" ht="18.75">
      <c r="A96" s="17" t="s">
        <v>702</v>
      </c>
      <c r="H96" s="29"/>
      <c r="I96" s="31" t="s">
        <v>529</v>
      </c>
      <c r="L96" s="42"/>
    </row>
    <row r="97" spans="9:9">
      <c r="I97" s="8"/>
    </row>
  </sheetData>
  <mergeCells count="36">
    <mergeCell ref="A28:I28"/>
    <mergeCell ref="A30:I30"/>
    <mergeCell ref="A34:I34"/>
    <mergeCell ref="A36:I36"/>
    <mergeCell ref="A40:I40"/>
    <mergeCell ref="A15:I15"/>
    <mergeCell ref="A17:I17"/>
    <mergeCell ref="A19:I19"/>
    <mergeCell ref="A21:I21"/>
    <mergeCell ref="A24:I24"/>
    <mergeCell ref="A85:I85"/>
    <mergeCell ref="A87:I90"/>
    <mergeCell ref="A65:I65"/>
    <mergeCell ref="A67:I67"/>
    <mergeCell ref="A71:I71"/>
    <mergeCell ref="A74:I74"/>
    <mergeCell ref="A79:I79"/>
    <mergeCell ref="A83:I83"/>
    <mergeCell ref="A60:I60"/>
    <mergeCell ref="A44:I44"/>
    <mergeCell ref="A49:I49"/>
    <mergeCell ref="A51:I51"/>
    <mergeCell ref="A57:I57"/>
    <mergeCell ref="A8:I8"/>
    <mergeCell ref="A12:H12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H5"/>
    <mergeCell ref="I5:I6"/>
  </mergeCells>
  <pageMargins left="0.7" right="0.39583333333333331" top="0.75" bottom="0.43083333333333335" header="0.3" footer="0.3"/>
  <pageSetup paperSize="9" scale="94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81"/>
  <sheetViews>
    <sheetView tabSelected="1" view="pageBreakPreview" topLeftCell="A248" zoomScale="80" zoomScaleNormal="100" zoomScaleSheetLayoutView="80" zoomScalePageLayoutView="75" workbookViewId="0">
      <selection activeCell="B255" sqref="B255:E256"/>
    </sheetView>
  </sheetViews>
  <sheetFormatPr defaultColWidth="9.140625" defaultRowHeight="12.75"/>
  <cols>
    <col min="1" max="1" width="7.28515625" style="138" customWidth="1"/>
    <col min="2" max="2" width="40" style="43" customWidth="1"/>
    <col min="3" max="3" width="20.140625" style="43" customWidth="1"/>
    <col min="4" max="4" width="7.7109375" style="43" customWidth="1"/>
    <col min="5" max="5" width="8.5703125" style="43" customWidth="1"/>
    <col min="6" max="6" width="9.140625" style="138"/>
    <col min="7" max="7" width="12.85546875" style="138" customWidth="1"/>
    <col min="8" max="8" width="13.140625" style="138" customWidth="1"/>
    <col min="9" max="9" width="8.5703125" style="138" customWidth="1"/>
    <col min="10" max="10" width="40" style="138" customWidth="1"/>
    <col min="11" max="11" width="9.85546875" style="138" bestFit="1" customWidth="1"/>
    <col min="12" max="12" width="11.42578125" style="138" bestFit="1" customWidth="1"/>
    <col min="13" max="13" width="36.5703125" style="43" customWidth="1"/>
    <col min="14" max="14" width="16" style="43" customWidth="1"/>
    <col min="15" max="15" width="14" style="43" customWidth="1"/>
    <col min="16" max="16384" width="9.140625" style="43"/>
  </cols>
  <sheetData>
    <row r="1" spans="1:16">
      <c r="A1" s="263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</row>
    <row r="2" spans="1:16">
      <c r="A2" s="263" t="s">
        <v>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</row>
    <row r="3" spans="1:16">
      <c r="A3" s="263" t="s">
        <v>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</row>
    <row r="4" spans="1:16">
      <c r="A4" s="263" t="s">
        <v>294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>
      <c r="A5" s="263" t="s">
        <v>2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</row>
    <row r="6" spans="1:16">
      <c r="A6" s="263" t="s">
        <v>3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</row>
    <row r="7" spans="1:16">
      <c r="B7" s="138"/>
      <c r="C7" s="138"/>
      <c r="D7" s="138"/>
      <c r="E7" s="138"/>
      <c r="M7" s="138"/>
      <c r="N7" s="138"/>
      <c r="O7" s="138"/>
      <c r="P7" s="138"/>
    </row>
    <row r="8" spans="1:16">
      <c r="A8" s="263" t="s">
        <v>530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</row>
    <row r="10" spans="1:16" ht="32.25" customHeight="1">
      <c r="A10" s="253" t="s">
        <v>4</v>
      </c>
      <c r="B10" s="253" t="s">
        <v>265</v>
      </c>
      <c r="C10" s="253" t="s">
        <v>6</v>
      </c>
      <c r="D10" s="253" t="s">
        <v>216</v>
      </c>
      <c r="E10" s="253"/>
      <c r="F10" s="253" t="s">
        <v>7</v>
      </c>
      <c r="G10" s="253" t="s">
        <v>292</v>
      </c>
      <c r="H10" s="253" t="s">
        <v>8</v>
      </c>
      <c r="I10" s="253" t="s">
        <v>52</v>
      </c>
      <c r="J10" s="253" t="s">
        <v>154</v>
      </c>
      <c r="K10" s="253" t="s">
        <v>293</v>
      </c>
      <c r="L10" s="253" t="s">
        <v>9</v>
      </c>
      <c r="M10" s="253" t="s">
        <v>10</v>
      </c>
      <c r="N10" s="253" t="s">
        <v>11</v>
      </c>
      <c r="O10" s="253"/>
      <c r="P10" s="253"/>
    </row>
    <row r="11" spans="1:16" ht="152.25" customHeight="1">
      <c r="A11" s="253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 t="s">
        <v>217</v>
      </c>
      <c r="O11" s="253" t="s">
        <v>218</v>
      </c>
      <c r="P11" s="253" t="s">
        <v>219</v>
      </c>
    </row>
    <row r="12" spans="1:16" ht="90.75" customHeight="1">
      <c r="A12" s="253"/>
      <c r="B12" s="253"/>
      <c r="C12" s="253"/>
      <c r="D12" s="139" t="s">
        <v>269</v>
      </c>
      <c r="E12" s="139" t="s">
        <v>270</v>
      </c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</row>
    <row r="13" spans="1:16" s="138" customFormat="1" ht="30" customHeight="1">
      <c r="A13" s="139">
        <v>1</v>
      </c>
      <c r="B13" s="139">
        <v>2</v>
      </c>
      <c r="C13" s="139">
        <v>3</v>
      </c>
      <c r="D13" s="139">
        <v>4</v>
      </c>
      <c r="E13" s="139">
        <v>5</v>
      </c>
      <c r="F13" s="139">
        <v>6</v>
      </c>
      <c r="G13" s="139">
        <v>7</v>
      </c>
      <c r="H13" s="139">
        <v>8</v>
      </c>
      <c r="I13" s="139">
        <v>9</v>
      </c>
      <c r="J13" s="139">
        <v>10</v>
      </c>
      <c r="K13" s="139">
        <v>11</v>
      </c>
      <c r="L13" s="139">
        <v>12</v>
      </c>
      <c r="M13" s="139">
        <v>13</v>
      </c>
      <c r="N13" s="139">
        <v>14</v>
      </c>
      <c r="O13" s="139">
        <v>15</v>
      </c>
      <c r="P13" s="139">
        <v>16</v>
      </c>
    </row>
    <row r="14" spans="1:16" ht="21" customHeight="1">
      <c r="A14" s="273" t="s">
        <v>291</v>
      </c>
      <c r="B14" s="274"/>
      <c r="C14" s="245" t="s">
        <v>253</v>
      </c>
      <c r="D14" s="245"/>
      <c r="E14" s="245"/>
      <c r="F14" s="131" t="s">
        <v>12</v>
      </c>
      <c r="G14" s="80">
        <f>G15+G16+G17</f>
        <v>263197.5</v>
      </c>
      <c r="H14" s="80">
        <f>H15+H16+H17</f>
        <v>264076.5</v>
      </c>
      <c r="I14" s="80">
        <f t="shared" ref="I14:I35" si="0">H14/G14*100</f>
        <v>100.33396973755451</v>
      </c>
      <c r="J14" s="245" t="s">
        <v>17</v>
      </c>
      <c r="K14" s="234" t="s">
        <v>17</v>
      </c>
      <c r="L14" s="234" t="s">
        <v>17</v>
      </c>
      <c r="M14" s="234" t="s">
        <v>17</v>
      </c>
      <c r="N14" s="234" t="s">
        <v>17</v>
      </c>
      <c r="O14" s="234" t="s">
        <v>17</v>
      </c>
      <c r="P14" s="234" t="s">
        <v>17</v>
      </c>
    </row>
    <row r="15" spans="1:16" ht="21" customHeight="1">
      <c r="A15" s="275"/>
      <c r="B15" s="276"/>
      <c r="C15" s="245"/>
      <c r="D15" s="245"/>
      <c r="E15" s="245"/>
      <c r="F15" s="131" t="s">
        <v>13</v>
      </c>
      <c r="G15" s="80">
        <f>G33+G108+G162+G184</f>
        <v>245249.89999999997</v>
      </c>
      <c r="H15" s="80">
        <f>H33+H108+H162+H184</f>
        <v>240737.19999999998</v>
      </c>
      <c r="I15" s="80">
        <f t="shared" si="0"/>
        <v>98.159958475008551</v>
      </c>
      <c r="J15" s="245"/>
      <c r="K15" s="234"/>
      <c r="L15" s="234"/>
      <c r="M15" s="234"/>
      <c r="N15" s="234"/>
      <c r="O15" s="234"/>
      <c r="P15" s="234"/>
    </row>
    <row r="16" spans="1:16" ht="40.5" customHeight="1">
      <c r="A16" s="275"/>
      <c r="B16" s="276"/>
      <c r="C16" s="245"/>
      <c r="D16" s="245"/>
      <c r="E16" s="245"/>
      <c r="F16" s="131" t="s">
        <v>30</v>
      </c>
      <c r="G16" s="80">
        <f>G34</f>
        <v>247.6</v>
      </c>
      <c r="H16" s="80">
        <f>H34</f>
        <v>248</v>
      </c>
      <c r="I16" s="80">
        <f t="shared" si="0"/>
        <v>100.16155088852989</v>
      </c>
      <c r="J16" s="245"/>
      <c r="K16" s="234"/>
      <c r="L16" s="234"/>
      <c r="M16" s="234"/>
      <c r="N16" s="234"/>
      <c r="O16" s="234"/>
      <c r="P16" s="234"/>
    </row>
    <row r="17" spans="1:16" ht="44.25" customHeight="1">
      <c r="A17" s="275"/>
      <c r="B17" s="276"/>
      <c r="C17" s="245"/>
      <c r="D17" s="245"/>
      <c r="E17" s="245"/>
      <c r="F17" s="131" t="s">
        <v>31</v>
      </c>
      <c r="G17" s="80">
        <f>G35</f>
        <v>17700</v>
      </c>
      <c r="H17" s="80">
        <f>H35</f>
        <v>23091.3</v>
      </c>
      <c r="I17" s="80">
        <f t="shared" si="0"/>
        <v>130.4593220338983</v>
      </c>
      <c r="J17" s="245"/>
      <c r="K17" s="234"/>
      <c r="L17" s="234"/>
      <c r="M17" s="234"/>
      <c r="N17" s="234"/>
      <c r="O17" s="234"/>
      <c r="P17" s="234"/>
    </row>
    <row r="18" spans="1:16" ht="20.25" customHeight="1">
      <c r="A18" s="275"/>
      <c r="B18" s="276"/>
      <c r="C18" s="245" t="s">
        <v>246</v>
      </c>
      <c r="D18" s="245"/>
      <c r="E18" s="245"/>
      <c r="F18" s="131" t="s">
        <v>12</v>
      </c>
      <c r="G18" s="80">
        <f>G19+G20+G21</f>
        <v>259627.09999999998</v>
      </c>
      <c r="H18" s="80">
        <f>H19+H20+H21</f>
        <v>260518.8</v>
      </c>
      <c r="I18" s="80">
        <f t="shared" si="0"/>
        <v>100.34345413094397</v>
      </c>
      <c r="J18" s="245" t="s">
        <v>17</v>
      </c>
      <c r="K18" s="234" t="s">
        <v>17</v>
      </c>
      <c r="L18" s="234" t="s">
        <v>17</v>
      </c>
      <c r="M18" s="234" t="s">
        <v>17</v>
      </c>
      <c r="N18" s="234" t="s">
        <v>17</v>
      </c>
      <c r="O18" s="234" t="s">
        <v>17</v>
      </c>
      <c r="P18" s="234" t="s">
        <v>17</v>
      </c>
    </row>
    <row r="19" spans="1:16" ht="20.25" customHeight="1">
      <c r="A19" s="275"/>
      <c r="B19" s="276"/>
      <c r="C19" s="245"/>
      <c r="D19" s="245"/>
      <c r="E19" s="245"/>
      <c r="F19" s="131" t="s">
        <v>13</v>
      </c>
      <c r="G19" s="80">
        <f>G33+G110+G164+G186</f>
        <v>241679.49999999997</v>
      </c>
      <c r="H19" s="80">
        <f>H33+H110+H164+H186</f>
        <v>237179.5</v>
      </c>
      <c r="I19" s="80">
        <f t="shared" si="0"/>
        <v>98.138029911515062</v>
      </c>
      <c r="J19" s="245"/>
      <c r="K19" s="234"/>
      <c r="L19" s="234"/>
      <c r="M19" s="234"/>
      <c r="N19" s="234"/>
      <c r="O19" s="234"/>
      <c r="P19" s="234"/>
    </row>
    <row r="20" spans="1:16" ht="20.25" customHeight="1">
      <c r="A20" s="275"/>
      <c r="B20" s="276"/>
      <c r="C20" s="245"/>
      <c r="D20" s="245"/>
      <c r="E20" s="245"/>
      <c r="F20" s="131" t="s">
        <v>14</v>
      </c>
      <c r="G20" s="80">
        <f>G34</f>
        <v>247.6</v>
      </c>
      <c r="H20" s="80">
        <f>H34</f>
        <v>248</v>
      </c>
      <c r="I20" s="80">
        <f t="shared" si="0"/>
        <v>100.16155088852989</v>
      </c>
      <c r="J20" s="245"/>
      <c r="K20" s="234"/>
      <c r="L20" s="234"/>
      <c r="M20" s="234"/>
      <c r="N20" s="234"/>
      <c r="O20" s="234"/>
      <c r="P20" s="234"/>
    </row>
    <row r="21" spans="1:16" ht="20.25" customHeight="1">
      <c r="A21" s="275"/>
      <c r="B21" s="276"/>
      <c r="C21" s="245"/>
      <c r="D21" s="245"/>
      <c r="E21" s="245"/>
      <c r="F21" s="131" t="s">
        <v>15</v>
      </c>
      <c r="G21" s="80">
        <f>G35</f>
        <v>17700</v>
      </c>
      <c r="H21" s="80">
        <f>H35</f>
        <v>23091.3</v>
      </c>
      <c r="I21" s="80">
        <f t="shared" si="0"/>
        <v>130.4593220338983</v>
      </c>
      <c r="J21" s="245"/>
      <c r="K21" s="234"/>
      <c r="L21" s="234"/>
      <c r="M21" s="234"/>
      <c r="N21" s="234"/>
      <c r="O21" s="234"/>
      <c r="P21" s="234"/>
    </row>
    <row r="22" spans="1:16" ht="20.25" customHeight="1">
      <c r="A22" s="275"/>
      <c r="B22" s="276"/>
      <c r="C22" s="245" t="s">
        <v>247</v>
      </c>
      <c r="D22" s="245"/>
      <c r="E22" s="245"/>
      <c r="F22" s="131" t="s">
        <v>12</v>
      </c>
      <c r="G22" s="80">
        <f>G23</f>
        <v>1689.6999999999998</v>
      </c>
      <c r="H22" s="80">
        <f>H23</f>
        <v>1689.6999999999998</v>
      </c>
      <c r="I22" s="80">
        <f t="shared" si="0"/>
        <v>100</v>
      </c>
      <c r="J22" s="245" t="s">
        <v>17</v>
      </c>
      <c r="K22" s="234" t="s">
        <v>17</v>
      </c>
      <c r="L22" s="234" t="s">
        <v>17</v>
      </c>
      <c r="M22" s="234" t="s">
        <v>17</v>
      </c>
      <c r="N22" s="234" t="s">
        <v>17</v>
      </c>
      <c r="O22" s="234" t="s">
        <v>17</v>
      </c>
      <c r="P22" s="234" t="s">
        <v>17</v>
      </c>
    </row>
    <row r="23" spans="1:16" ht="20.25" customHeight="1">
      <c r="A23" s="275"/>
      <c r="B23" s="276"/>
      <c r="C23" s="245"/>
      <c r="D23" s="245"/>
      <c r="E23" s="245"/>
      <c r="F23" s="131" t="s">
        <v>13</v>
      </c>
      <c r="G23" s="80">
        <f>G112+G188</f>
        <v>1689.6999999999998</v>
      </c>
      <c r="H23" s="80">
        <f>H112+H188</f>
        <v>1689.6999999999998</v>
      </c>
      <c r="I23" s="80">
        <f t="shared" si="0"/>
        <v>100</v>
      </c>
      <c r="J23" s="245"/>
      <c r="K23" s="234"/>
      <c r="L23" s="234"/>
      <c r="M23" s="234"/>
      <c r="N23" s="234"/>
      <c r="O23" s="234"/>
      <c r="P23" s="234"/>
    </row>
    <row r="24" spans="1:16" ht="20.25" customHeight="1">
      <c r="A24" s="275"/>
      <c r="B24" s="276"/>
      <c r="C24" s="245" t="s">
        <v>248</v>
      </c>
      <c r="D24" s="245"/>
      <c r="E24" s="245"/>
      <c r="F24" s="131" t="s">
        <v>12</v>
      </c>
      <c r="G24" s="80">
        <f>G25</f>
        <v>500.8</v>
      </c>
      <c r="H24" s="80">
        <f>H25</f>
        <v>500.8</v>
      </c>
      <c r="I24" s="80">
        <f t="shared" si="0"/>
        <v>100</v>
      </c>
      <c r="J24" s="245" t="s">
        <v>17</v>
      </c>
      <c r="K24" s="234" t="s">
        <v>17</v>
      </c>
      <c r="L24" s="234" t="s">
        <v>17</v>
      </c>
      <c r="M24" s="234" t="s">
        <v>17</v>
      </c>
      <c r="N24" s="234" t="s">
        <v>17</v>
      </c>
      <c r="O24" s="234" t="s">
        <v>17</v>
      </c>
      <c r="P24" s="234" t="s">
        <v>17</v>
      </c>
    </row>
    <row r="25" spans="1:16" ht="20.25" customHeight="1">
      <c r="A25" s="275"/>
      <c r="B25" s="276"/>
      <c r="C25" s="245"/>
      <c r="D25" s="245"/>
      <c r="E25" s="245"/>
      <c r="F25" s="131" t="s">
        <v>13</v>
      </c>
      <c r="G25" s="80">
        <f>G190</f>
        <v>500.8</v>
      </c>
      <c r="H25" s="80">
        <f>H190</f>
        <v>500.8</v>
      </c>
      <c r="I25" s="80">
        <f t="shared" si="0"/>
        <v>100</v>
      </c>
      <c r="J25" s="245"/>
      <c r="K25" s="234"/>
      <c r="L25" s="234"/>
      <c r="M25" s="234"/>
      <c r="N25" s="234"/>
      <c r="O25" s="234"/>
      <c r="P25" s="234"/>
    </row>
    <row r="26" spans="1:16" ht="20.25" customHeight="1">
      <c r="A26" s="275"/>
      <c r="B26" s="276"/>
      <c r="C26" s="245" t="s">
        <v>249</v>
      </c>
      <c r="D26" s="245"/>
      <c r="E26" s="245"/>
      <c r="F26" s="131" t="s">
        <v>12</v>
      </c>
      <c r="G26" s="80">
        <f>G27</f>
        <v>922.5</v>
      </c>
      <c r="H26" s="80">
        <f>H27</f>
        <v>909.8</v>
      </c>
      <c r="I26" s="80">
        <f t="shared" si="0"/>
        <v>98.623306233062323</v>
      </c>
      <c r="J26" s="245" t="s">
        <v>17</v>
      </c>
      <c r="K26" s="234" t="s">
        <v>17</v>
      </c>
      <c r="L26" s="234" t="s">
        <v>17</v>
      </c>
      <c r="M26" s="234" t="s">
        <v>17</v>
      </c>
      <c r="N26" s="234" t="s">
        <v>17</v>
      </c>
      <c r="O26" s="234" t="s">
        <v>17</v>
      </c>
      <c r="P26" s="234" t="s">
        <v>17</v>
      </c>
    </row>
    <row r="27" spans="1:16" ht="20.25" customHeight="1">
      <c r="A27" s="275"/>
      <c r="B27" s="276"/>
      <c r="C27" s="245"/>
      <c r="D27" s="245"/>
      <c r="E27" s="245"/>
      <c r="F27" s="131" t="s">
        <v>13</v>
      </c>
      <c r="G27" s="80">
        <f>G192</f>
        <v>922.5</v>
      </c>
      <c r="H27" s="80">
        <f>H192</f>
        <v>909.8</v>
      </c>
      <c r="I27" s="80">
        <f t="shared" si="0"/>
        <v>98.623306233062323</v>
      </c>
      <c r="J27" s="245"/>
      <c r="K27" s="234"/>
      <c r="L27" s="234"/>
      <c r="M27" s="234"/>
      <c r="N27" s="234"/>
      <c r="O27" s="234"/>
      <c r="P27" s="234"/>
    </row>
    <row r="28" spans="1:16" ht="20.25" customHeight="1">
      <c r="A28" s="275"/>
      <c r="B28" s="276"/>
      <c r="C28" s="245" t="s">
        <v>251</v>
      </c>
      <c r="D28" s="245"/>
      <c r="E28" s="245"/>
      <c r="F28" s="131" t="s">
        <v>12</v>
      </c>
      <c r="G28" s="80">
        <f>G29</f>
        <v>65</v>
      </c>
      <c r="H28" s="80">
        <f>H29</f>
        <v>65</v>
      </c>
      <c r="I28" s="80">
        <f t="shared" si="0"/>
        <v>100</v>
      </c>
      <c r="J28" s="245" t="s">
        <v>17</v>
      </c>
      <c r="K28" s="234" t="s">
        <v>17</v>
      </c>
      <c r="L28" s="234" t="s">
        <v>17</v>
      </c>
      <c r="M28" s="234" t="s">
        <v>17</v>
      </c>
      <c r="N28" s="234" t="s">
        <v>17</v>
      </c>
      <c r="O28" s="234" t="s">
        <v>17</v>
      </c>
      <c r="P28" s="234" t="s">
        <v>17</v>
      </c>
    </row>
    <row r="29" spans="1:16" ht="20.25" customHeight="1">
      <c r="A29" s="275"/>
      <c r="B29" s="276"/>
      <c r="C29" s="245"/>
      <c r="D29" s="245"/>
      <c r="E29" s="245"/>
      <c r="F29" s="131" t="s">
        <v>13</v>
      </c>
      <c r="G29" s="80">
        <f>G194</f>
        <v>65</v>
      </c>
      <c r="H29" s="80">
        <f>H194</f>
        <v>65</v>
      </c>
      <c r="I29" s="80">
        <f t="shared" si="0"/>
        <v>100</v>
      </c>
      <c r="J29" s="245"/>
      <c r="K29" s="234"/>
      <c r="L29" s="234"/>
      <c r="M29" s="234"/>
      <c r="N29" s="234"/>
      <c r="O29" s="234"/>
      <c r="P29" s="234"/>
    </row>
    <row r="30" spans="1:16" ht="20.25" customHeight="1">
      <c r="A30" s="275"/>
      <c r="B30" s="276"/>
      <c r="C30" s="273" t="s">
        <v>514</v>
      </c>
      <c r="D30" s="279"/>
      <c r="E30" s="274"/>
      <c r="F30" s="131" t="s">
        <v>12</v>
      </c>
      <c r="G30" s="80">
        <f>G31</f>
        <v>392.4</v>
      </c>
      <c r="H30" s="80">
        <f>H31</f>
        <v>392.4</v>
      </c>
      <c r="I30" s="80">
        <f t="shared" si="0"/>
        <v>100</v>
      </c>
      <c r="J30" s="245" t="s">
        <v>17</v>
      </c>
      <c r="K30" s="234" t="s">
        <v>17</v>
      </c>
      <c r="L30" s="234" t="s">
        <v>17</v>
      </c>
      <c r="M30" s="234" t="s">
        <v>17</v>
      </c>
      <c r="N30" s="234" t="s">
        <v>17</v>
      </c>
      <c r="O30" s="234" t="s">
        <v>17</v>
      </c>
      <c r="P30" s="234" t="s">
        <v>17</v>
      </c>
    </row>
    <row r="31" spans="1:16" ht="20.25" customHeight="1">
      <c r="A31" s="277"/>
      <c r="B31" s="278"/>
      <c r="C31" s="277"/>
      <c r="D31" s="280"/>
      <c r="E31" s="278"/>
      <c r="F31" s="131" t="s">
        <v>13</v>
      </c>
      <c r="G31" s="80">
        <f>G196</f>
        <v>392.4</v>
      </c>
      <c r="H31" s="80">
        <f>H196</f>
        <v>392.4</v>
      </c>
      <c r="I31" s="80">
        <f t="shared" si="0"/>
        <v>100</v>
      </c>
      <c r="J31" s="245"/>
      <c r="K31" s="234"/>
      <c r="L31" s="234"/>
      <c r="M31" s="234"/>
      <c r="N31" s="234"/>
      <c r="O31" s="234"/>
      <c r="P31" s="234"/>
    </row>
    <row r="32" spans="1:16" ht="24.75" customHeight="1">
      <c r="A32" s="261" t="s">
        <v>32</v>
      </c>
      <c r="B32" s="245" t="s">
        <v>290</v>
      </c>
      <c r="C32" s="245" t="s">
        <v>253</v>
      </c>
      <c r="D32" s="245"/>
      <c r="E32" s="245"/>
      <c r="F32" s="131" t="s">
        <v>12</v>
      </c>
      <c r="G32" s="80">
        <f>G33+G34+G35</f>
        <v>84725.4</v>
      </c>
      <c r="H32" s="80">
        <f>H33+H34+H35</f>
        <v>87161.4</v>
      </c>
      <c r="I32" s="80">
        <f t="shared" si="0"/>
        <v>102.87517084605089</v>
      </c>
      <c r="J32" s="245" t="s">
        <v>17</v>
      </c>
      <c r="K32" s="234" t="s">
        <v>17</v>
      </c>
      <c r="L32" s="234" t="s">
        <v>17</v>
      </c>
      <c r="M32" s="234" t="s">
        <v>17</v>
      </c>
      <c r="N32" s="234" t="s">
        <v>17</v>
      </c>
      <c r="O32" s="234" t="s">
        <v>17</v>
      </c>
      <c r="P32" s="234" t="s">
        <v>17</v>
      </c>
    </row>
    <row r="33" spans="1:16" ht="24.75" customHeight="1">
      <c r="A33" s="261"/>
      <c r="B33" s="245"/>
      <c r="C33" s="245"/>
      <c r="D33" s="245"/>
      <c r="E33" s="245"/>
      <c r="F33" s="131" t="s">
        <v>13</v>
      </c>
      <c r="G33" s="80">
        <f>G41+G61+G47+G94</f>
        <v>66777.799999999988</v>
      </c>
      <c r="H33" s="80">
        <f>H41+H61+H47+H94</f>
        <v>63822.1</v>
      </c>
      <c r="I33" s="80">
        <f t="shared" si="0"/>
        <v>95.573828428010515</v>
      </c>
      <c r="J33" s="245"/>
      <c r="K33" s="234"/>
      <c r="L33" s="234"/>
      <c r="M33" s="234"/>
      <c r="N33" s="234"/>
      <c r="O33" s="234"/>
      <c r="P33" s="234"/>
    </row>
    <row r="34" spans="1:16" ht="24.75" customHeight="1">
      <c r="A34" s="261"/>
      <c r="B34" s="245"/>
      <c r="C34" s="245"/>
      <c r="D34" s="245"/>
      <c r="E34" s="245"/>
      <c r="F34" s="131" t="s">
        <v>14</v>
      </c>
      <c r="G34" s="80">
        <f>G42</f>
        <v>247.6</v>
      </c>
      <c r="H34" s="80">
        <f>H42</f>
        <v>248</v>
      </c>
      <c r="I34" s="80">
        <f t="shared" si="0"/>
        <v>100.16155088852989</v>
      </c>
      <c r="J34" s="245"/>
      <c r="K34" s="234"/>
      <c r="L34" s="234"/>
      <c r="M34" s="234"/>
      <c r="N34" s="234"/>
      <c r="O34" s="234"/>
      <c r="P34" s="234"/>
    </row>
    <row r="35" spans="1:16" ht="24.75" customHeight="1">
      <c r="A35" s="261"/>
      <c r="B35" s="245"/>
      <c r="C35" s="245"/>
      <c r="D35" s="245"/>
      <c r="E35" s="245"/>
      <c r="F35" s="131" t="s">
        <v>15</v>
      </c>
      <c r="G35" s="80">
        <f>G39</f>
        <v>17700</v>
      </c>
      <c r="H35" s="80">
        <f>H39</f>
        <v>23091.3</v>
      </c>
      <c r="I35" s="80">
        <f t="shared" si="0"/>
        <v>130.4593220338983</v>
      </c>
      <c r="J35" s="245"/>
      <c r="K35" s="234"/>
      <c r="L35" s="234"/>
      <c r="M35" s="234"/>
      <c r="N35" s="234"/>
      <c r="O35" s="234"/>
      <c r="P35" s="234"/>
    </row>
    <row r="36" spans="1:16" ht="24.75" customHeight="1">
      <c r="A36" s="261"/>
      <c r="B36" s="245"/>
      <c r="C36" s="245" t="s">
        <v>246</v>
      </c>
      <c r="D36" s="245"/>
      <c r="E36" s="245"/>
      <c r="F36" s="131" t="s">
        <v>12</v>
      </c>
      <c r="G36" s="80">
        <f>G32</f>
        <v>84725.4</v>
      </c>
      <c r="H36" s="80">
        <f t="shared" ref="H36:I36" si="1">H32</f>
        <v>87161.4</v>
      </c>
      <c r="I36" s="80">
        <f t="shared" si="1"/>
        <v>102.87517084605089</v>
      </c>
      <c r="J36" s="245" t="s">
        <v>17</v>
      </c>
      <c r="K36" s="234" t="s">
        <v>17</v>
      </c>
      <c r="L36" s="234" t="s">
        <v>17</v>
      </c>
      <c r="M36" s="234" t="s">
        <v>17</v>
      </c>
      <c r="N36" s="234" t="s">
        <v>17</v>
      </c>
      <c r="O36" s="234" t="s">
        <v>17</v>
      </c>
      <c r="P36" s="234" t="s">
        <v>17</v>
      </c>
    </row>
    <row r="37" spans="1:16" ht="24.75" customHeight="1">
      <c r="A37" s="261"/>
      <c r="B37" s="245"/>
      <c r="C37" s="245"/>
      <c r="D37" s="245"/>
      <c r="E37" s="245"/>
      <c r="F37" s="131" t="s">
        <v>13</v>
      </c>
      <c r="G37" s="80">
        <f t="shared" ref="G37:I39" si="2">G33</f>
        <v>66777.799999999988</v>
      </c>
      <c r="H37" s="80">
        <f t="shared" si="2"/>
        <v>63822.1</v>
      </c>
      <c r="I37" s="80">
        <f t="shared" si="2"/>
        <v>95.573828428010515</v>
      </c>
      <c r="J37" s="245"/>
      <c r="K37" s="234"/>
      <c r="L37" s="234"/>
      <c r="M37" s="234"/>
      <c r="N37" s="234"/>
      <c r="O37" s="234"/>
      <c r="P37" s="234"/>
    </row>
    <row r="38" spans="1:16" ht="24.75" customHeight="1">
      <c r="A38" s="261"/>
      <c r="B38" s="245"/>
      <c r="C38" s="245"/>
      <c r="D38" s="245"/>
      <c r="E38" s="245"/>
      <c r="F38" s="131" t="s">
        <v>14</v>
      </c>
      <c r="G38" s="80">
        <f t="shared" si="2"/>
        <v>247.6</v>
      </c>
      <c r="H38" s="80">
        <f t="shared" si="2"/>
        <v>248</v>
      </c>
      <c r="I38" s="80">
        <f t="shared" si="2"/>
        <v>100.16155088852989</v>
      </c>
      <c r="J38" s="245"/>
      <c r="K38" s="234"/>
      <c r="L38" s="234"/>
      <c r="M38" s="234"/>
      <c r="N38" s="234"/>
      <c r="O38" s="234"/>
      <c r="P38" s="234"/>
    </row>
    <row r="39" spans="1:16" ht="24.75" customHeight="1">
      <c r="A39" s="261"/>
      <c r="B39" s="245"/>
      <c r="C39" s="245"/>
      <c r="D39" s="245"/>
      <c r="E39" s="245"/>
      <c r="F39" s="131" t="s">
        <v>15</v>
      </c>
      <c r="G39" s="80">
        <f>G62+G48</f>
        <v>17700</v>
      </c>
      <c r="H39" s="80">
        <f>H62+H48</f>
        <v>23091.3</v>
      </c>
      <c r="I39" s="80">
        <f t="shared" si="2"/>
        <v>130.4593220338983</v>
      </c>
      <c r="J39" s="245"/>
      <c r="K39" s="234"/>
      <c r="L39" s="234"/>
      <c r="M39" s="234"/>
      <c r="N39" s="234"/>
      <c r="O39" s="234"/>
      <c r="P39" s="234"/>
    </row>
    <row r="40" spans="1:16" ht="21.75" customHeight="1">
      <c r="A40" s="237" t="s">
        <v>33</v>
      </c>
      <c r="B40" s="230" t="s">
        <v>540</v>
      </c>
      <c r="C40" s="230"/>
      <c r="D40" s="230"/>
      <c r="E40" s="230"/>
      <c r="F40" s="130" t="s">
        <v>12</v>
      </c>
      <c r="G40" s="81">
        <f>G41+G42</f>
        <v>2247.6</v>
      </c>
      <c r="H40" s="81">
        <f>H41+H42</f>
        <v>2239.1999999999998</v>
      </c>
      <c r="I40" s="81">
        <f>H40/G40*100</f>
        <v>99.626268019220504</v>
      </c>
      <c r="J40" s="230" t="s">
        <v>17</v>
      </c>
      <c r="K40" s="230" t="s">
        <v>17</v>
      </c>
      <c r="L40" s="230" t="s">
        <v>17</v>
      </c>
      <c r="M40" s="230" t="s">
        <v>17</v>
      </c>
      <c r="N40" s="230" t="s">
        <v>17</v>
      </c>
      <c r="O40" s="230" t="s">
        <v>17</v>
      </c>
      <c r="P40" s="230" t="s">
        <v>17</v>
      </c>
    </row>
    <row r="41" spans="1:16" ht="21.75" customHeight="1">
      <c r="A41" s="237"/>
      <c r="B41" s="230"/>
      <c r="C41" s="230"/>
      <c r="D41" s="230"/>
      <c r="E41" s="230"/>
      <c r="F41" s="130" t="s">
        <v>13</v>
      </c>
      <c r="G41" s="81">
        <f>G44</f>
        <v>2000</v>
      </c>
      <c r="H41" s="81">
        <f>H44</f>
        <v>1991.2</v>
      </c>
      <c r="I41" s="81">
        <f t="shared" ref="I41" si="3">H41/G41*100</f>
        <v>99.56</v>
      </c>
      <c r="J41" s="230"/>
      <c r="K41" s="230"/>
      <c r="L41" s="230"/>
      <c r="M41" s="230"/>
      <c r="N41" s="230"/>
      <c r="O41" s="230"/>
      <c r="P41" s="230"/>
    </row>
    <row r="42" spans="1:16" ht="21.75" customHeight="1">
      <c r="A42" s="237"/>
      <c r="B42" s="230"/>
      <c r="C42" s="230"/>
      <c r="D42" s="230"/>
      <c r="E42" s="230"/>
      <c r="F42" s="130" t="s">
        <v>14</v>
      </c>
      <c r="G42" s="81">
        <f>G45</f>
        <v>247.6</v>
      </c>
      <c r="H42" s="81">
        <f>H45</f>
        <v>248</v>
      </c>
      <c r="I42" s="81">
        <f t="shared" ref="I42" si="4">H42/G42*100</f>
        <v>100.16155088852989</v>
      </c>
      <c r="J42" s="230"/>
      <c r="K42" s="230"/>
      <c r="L42" s="230"/>
      <c r="M42" s="230"/>
      <c r="N42" s="230"/>
      <c r="O42" s="230"/>
      <c r="P42" s="230"/>
    </row>
    <row r="43" spans="1:16" ht="15" customHeight="1">
      <c r="A43" s="237" t="s">
        <v>272</v>
      </c>
      <c r="B43" s="230" t="s">
        <v>37</v>
      </c>
      <c r="C43" s="230" t="s">
        <v>160</v>
      </c>
      <c r="D43" s="230" t="s">
        <v>20</v>
      </c>
      <c r="E43" s="230" t="s">
        <v>20</v>
      </c>
      <c r="F43" s="130" t="s">
        <v>12</v>
      </c>
      <c r="G43" s="81">
        <f>G44+G45</f>
        <v>2247.6</v>
      </c>
      <c r="H43" s="81">
        <f>H44+H45</f>
        <v>2239.1999999999998</v>
      </c>
      <c r="I43" s="81">
        <f t="shared" ref="I43:I45" si="5">H43/G43*100</f>
        <v>99.626268019220504</v>
      </c>
      <c r="J43" s="230" t="s">
        <v>196</v>
      </c>
      <c r="K43" s="230">
        <v>8</v>
      </c>
      <c r="L43" s="230">
        <v>8</v>
      </c>
      <c r="M43" s="230" t="s">
        <v>21</v>
      </c>
      <c r="N43" s="230" t="s">
        <v>371</v>
      </c>
      <c r="O43" s="230" t="s">
        <v>519</v>
      </c>
      <c r="P43" s="230">
        <v>8</v>
      </c>
    </row>
    <row r="44" spans="1:16" ht="91.5" customHeight="1">
      <c r="A44" s="237"/>
      <c r="B44" s="230"/>
      <c r="C44" s="230"/>
      <c r="D44" s="230"/>
      <c r="E44" s="230"/>
      <c r="F44" s="130" t="s">
        <v>13</v>
      </c>
      <c r="G44" s="81">
        <v>2000</v>
      </c>
      <c r="H44" s="81">
        <v>1991.2</v>
      </c>
      <c r="I44" s="81">
        <f t="shared" si="5"/>
        <v>99.56</v>
      </c>
      <c r="J44" s="230"/>
      <c r="K44" s="230"/>
      <c r="L44" s="230"/>
      <c r="M44" s="230"/>
      <c r="N44" s="230"/>
      <c r="O44" s="230"/>
      <c r="P44" s="230"/>
    </row>
    <row r="45" spans="1:16" ht="68.25" customHeight="1">
      <c r="A45" s="237"/>
      <c r="B45" s="230"/>
      <c r="C45" s="230"/>
      <c r="D45" s="230"/>
      <c r="E45" s="230"/>
      <c r="F45" s="130" t="s">
        <v>14</v>
      </c>
      <c r="G45" s="81">
        <v>247.6</v>
      </c>
      <c r="H45" s="81">
        <v>248</v>
      </c>
      <c r="I45" s="81">
        <f t="shared" si="5"/>
        <v>100.16155088852989</v>
      </c>
      <c r="J45" s="130" t="s">
        <v>197</v>
      </c>
      <c r="K45" s="130">
        <v>100</v>
      </c>
      <c r="L45" s="130">
        <v>100</v>
      </c>
      <c r="M45" s="230"/>
      <c r="N45" s="230"/>
      <c r="O45" s="230"/>
      <c r="P45" s="230"/>
    </row>
    <row r="46" spans="1:16">
      <c r="A46" s="237" t="s">
        <v>188</v>
      </c>
      <c r="B46" s="230" t="s">
        <v>273</v>
      </c>
      <c r="C46" s="230"/>
      <c r="D46" s="230"/>
      <c r="E46" s="230"/>
      <c r="F46" s="130" t="s">
        <v>12</v>
      </c>
      <c r="G46" s="81">
        <f>G47+G48</f>
        <v>6093.5</v>
      </c>
      <c r="H46" s="81">
        <f>H47+H48</f>
        <v>6088.6</v>
      </c>
      <c r="I46" s="81">
        <f>H46/G46*100</f>
        <v>99.91958644457209</v>
      </c>
      <c r="J46" s="230" t="s">
        <v>17</v>
      </c>
      <c r="K46" s="230" t="s">
        <v>17</v>
      </c>
      <c r="L46" s="230" t="s">
        <v>17</v>
      </c>
      <c r="M46" s="230" t="s">
        <v>17</v>
      </c>
      <c r="N46" s="230" t="s">
        <v>17</v>
      </c>
      <c r="O46" s="230" t="s">
        <v>17</v>
      </c>
      <c r="P46" s="230" t="s">
        <v>17</v>
      </c>
    </row>
    <row r="47" spans="1:16">
      <c r="A47" s="237"/>
      <c r="B47" s="230"/>
      <c r="C47" s="230"/>
      <c r="D47" s="230"/>
      <c r="E47" s="230"/>
      <c r="F47" s="130" t="s">
        <v>13</v>
      </c>
      <c r="G47" s="81">
        <f>G50+G52+G54+G56+G59</f>
        <v>5893.5</v>
      </c>
      <c r="H47" s="81">
        <f>H50+H52+H54+H56+H59</f>
        <v>5888.6</v>
      </c>
      <c r="I47" s="81">
        <f>H47/G47*100</f>
        <v>99.916857554933401</v>
      </c>
      <c r="J47" s="230"/>
      <c r="K47" s="230"/>
      <c r="L47" s="230"/>
      <c r="M47" s="230"/>
      <c r="N47" s="230"/>
      <c r="O47" s="230"/>
      <c r="P47" s="230"/>
    </row>
    <row r="48" spans="1:16">
      <c r="A48" s="237"/>
      <c r="B48" s="230"/>
      <c r="C48" s="230"/>
      <c r="D48" s="230"/>
      <c r="E48" s="230"/>
      <c r="F48" s="130" t="s">
        <v>15</v>
      </c>
      <c r="G48" s="81">
        <f>G57</f>
        <v>200</v>
      </c>
      <c r="H48" s="81">
        <f>H57</f>
        <v>200</v>
      </c>
      <c r="I48" s="81">
        <f t="shared" ref="I48" si="6">H48/G48*100</f>
        <v>100</v>
      </c>
      <c r="J48" s="230"/>
      <c r="K48" s="230"/>
      <c r="L48" s="230"/>
      <c r="M48" s="230"/>
      <c r="N48" s="230"/>
      <c r="O48" s="230"/>
      <c r="P48" s="230"/>
    </row>
    <row r="49" spans="1:16" s="45" customFormat="1" ht="44.25" customHeight="1">
      <c r="A49" s="233" t="s">
        <v>189</v>
      </c>
      <c r="B49" s="232" t="s">
        <v>49</v>
      </c>
      <c r="C49" s="230" t="s">
        <v>160</v>
      </c>
      <c r="D49" s="230" t="s">
        <v>20</v>
      </c>
      <c r="E49" s="237" t="s">
        <v>20</v>
      </c>
      <c r="F49" s="130" t="s">
        <v>12</v>
      </c>
      <c r="G49" s="140">
        <f>G50</f>
        <v>1088</v>
      </c>
      <c r="H49" s="140">
        <f>H50</f>
        <v>1088</v>
      </c>
      <c r="I49" s="95">
        <f t="shared" ref="I49:I50" si="7">H49/G49*100</f>
        <v>100</v>
      </c>
      <c r="J49" s="186" t="s">
        <v>372</v>
      </c>
      <c r="K49" s="186">
        <v>8</v>
      </c>
      <c r="L49" s="130">
        <v>8</v>
      </c>
      <c r="M49" s="230" t="s">
        <v>21</v>
      </c>
      <c r="N49" s="238" t="s">
        <v>21</v>
      </c>
      <c r="O49" s="238" t="s">
        <v>21</v>
      </c>
      <c r="P49" s="238" t="s">
        <v>21</v>
      </c>
    </row>
    <row r="50" spans="1:16" s="45" customFormat="1" ht="57" customHeight="1">
      <c r="A50" s="233"/>
      <c r="B50" s="232"/>
      <c r="C50" s="230"/>
      <c r="D50" s="230"/>
      <c r="E50" s="237"/>
      <c r="F50" s="130" t="s">
        <v>13</v>
      </c>
      <c r="G50" s="140">
        <v>1088</v>
      </c>
      <c r="H50" s="81">
        <v>1088</v>
      </c>
      <c r="I50" s="95">
        <f t="shared" si="7"/>
        <v>100</v>
      </c>
      <c r="J50" s="186" t="s">
        <v>276</v>
      </c>
      <c r="K50" s="186">
        <v>11417</v>
      </c>
      <c r="L50" s="130">
        <v>11417</v>
      </c>
      <c r="M50" s="230"/>
      <c r="N50" s="238"/>
      <c r="O50" s="238"/>
      <c r="P50" s="238"/>
    </row>
    <row r="51" spans="1:16" s="45" customFormat="1" ht="44.25" customHeight="1">
      <c r="A51" s="233" t="s">
        <v>190</v>
      </c>
      <c r="B51" s="232" t="s">
        <v>274</v>
      </c>
      <c r="C51" s="230" t="s">
        <v>160</v>
      </c>
      <c r="D51" s="230" t="s">
        <v>245</v>
      </c>
      <c r="E51" s="237" t="s">
        <v>245</v>
      </c>
      <c r="F51" s="130" t="s">
        <v>12</v>
      </c>
      <c r="G51" s="140">
        <f>G52</f>
        <v>12.7</v>
      </c>
      <c r="H51" s="140">
        <f>H52</f>
        <v>12.7</v>
      </c>
      <c r="I51" s="95">
        <f t="shared" ref="I51:I52" si="8">H51/G51*100</f>
        <v>100</v>
      </c>
      <c r="J51" s="186" t="s">
        <v>373</v>
      </c>
      <c r="K51" s="186">
        <v>1</v>
      </c>
      <c r="L51" s="130">
        <v>1</v>
      </c>
      <c r="M51" s="230" t="s">
        <v>21</v>
      </c>
      <c r="N51" s="238" t="s">
        <v>21</v>
      </c>
      <c r="O51" s="238" t="s">
        <v>21</v>
      </c>
      <c r="P51" s="238" t="s">
        <v>21</v>
      </c>
    </row>
    <row r="52" spans="1:16" s="45" customFormat="1" ht="46.5" customHeight="1">
      <c r="A52" s="233"/>
      <c r="B52" s="232"/>
      <c r="C52" s="230"/>
      <c r="D52" s="230"/>
      <c r="E52" s="237"/>
      <c r="F52" s="130" t="s">
        <v>13</v>
      </c>
      <c r="G52" s="140">
        <v>12.7</v>
      </c>
      <c r="H52" s="81">
        <f>3.7+9</f>
        <v>12.7</v>
      </c>
      <c r="I52" s="95">
        <f t="shared" si="8"/>
        <v>100</v>
      </c>
      <c r="J52" s="186" t="s">
        <v>374</v>
      </c>
      <c r="K52" s="186">
        <v>40</v>
      </c>
      <c r="L52" s="130">
        <v>40</v>
      </c>
      <c r="M52" s="230"/>
      <c r="N52" s="238"/>
      <c r="O52" s="238"/>
      <c r="P52" s="238"/>
    </row>
    <row r="53" spans="1:16" s="45" customFormat="1" ht="60.75" customHeight="1">
      <c r="A53" s="233" t="s">
        <v>191</v>
      </c>
      <c r="B53" s="232" t="s">
        <v>275</v>
      </c>
      <c r="C53" s="230" t="s">
        <v>160</v>
      </c>
      <c r="D53" s="230" t="s">
        <v>20</v>
      </c>
      <c r="E53" s="237" t="s">
        <v>20</v>
      </c>
      <c r="F53" s="130" t="s">
        <v>12</v>
      </c>
      <c r="G53" s="140">
        <f>G54</f>
        <v>11.7</v>
      </c>
      <c r="H53" s="140">
        <f>H54</f>
        <v>11.7</v>
      </c>
      <c r="I53" s="95">
        <f>H53/G53*100</f>
        <v>100</v>
      </c>
      <c r="J53" s="186" t="s">
        <v>375</v>
      </c>
      <c r="K53" s="186">
        <v>1</v>
      </c>
      <c r="L53" s="130">
        <v>1</v>
      </c>
      <c r="M53" s="230" t="s">
        <v>21</v>
      </c>
      <c r="N53" s="238" t="s">
        <v>21</v>
      </c>
      <c r="O53" s="238" t="s">
        <v>21</v>
      </c>
      <c r="P53" s="238" t="s">
        <v>21</v>
      </c>
    </row>
    <row r="54" spans="1:16" s="45" customFormat="1" ht="50.25" customHeight="1">
      <c r="A54" s="233"/>
      <c r="B54" s="232"/>
      <c r="C54" s="230"/>
      <c r="D54" s="230"/>
      <c r="E54" s="237"/>
      <c r="F54" s="130" t="s">
        <v>13</v>
      </c>
      <c r="G54" s="140">
        <v>11.7</v>
      </c>
      <c r="H54" s="81">
        <v>11.7</v>
      </c>
      <c r="I54" s="95">
        <f>H54/G54*100</f>
        <v>100</v>
      </c>
      <c r="J54" s="186" t="s">
        <v>376</v>
      </c>
      <c r="K54" s="186">
        <v>1020</v>
      </c>
      <c r="L54" s="130">
        <v>1020</v>
      </c>
      <c r="M54" s="230"/>
      <c r="N54" s="238"/>
      <c r="O54" s="238"/>
      <c r="P54" s="238"/>
    </row>
    <row r="55" spans="1:16" s="45" customFormat="1" ht="48" customHeight="1">
      <c r="A55" s="233" t="s">
        <v>192</v>
      </c>
      <c r="B55" s="232" t="s">
        <v>277</v>
      </c>
      <c r="C55" s="230" t="s">
        <v>160</v>
      </c>
      <c r="D55" s="230" t="s">
        <v>20</v>
      </c>
      <c r="E55" s="237" t="s">
        <v>20</v>
      </c>
      <c r="F55" s="135" t="s">
        <v>12</v>
      </c>
      <c r="G55" s="140">
        <f>G56+G57</f>
        <v>4635.1000000000004</v>
      </c>
      <c r="H55" s="140">
        <f>H56+H57</f>
        <v>4630.2</v>
      </c>
      <c r="I55" s="95">
        <f t="shared" ref="I55:I59" si="9">H55*100/G55</f>
        <v>99.894284912946858</v>
      </c>
      <c r="J55" s="186" t="s">
        <v>377</v>
      </c>
      <c r="K55" s="186">
        <v>1947</v>
      </c>
      <c r="L55" s="130">
        <v>1947</v>
      </c>
      <c r="M55" s="230" t="s">
        <v>21</v>
      </c>
      <c r="N55" s="238" t="s">
        <v>21</v>
      </c>
      <c r="O55" s="238" t="s">
        <v>21</v>
      </c>
      <c r="P55" s="238" t="s">
        <v>21</v>
      </c>
    </row>
    <row r="56" spans="1:16" s="45" customFormat="1" ht="48" customHeight="1">
      <c r="A56" s="233"/>
      <c r="B56" s="232"/>
      <c r="C56" s="230"/>
      <c r="D56" s="230"/>
      <c r="E56" s="237"/>
      <c r="F56" s="135" t="s">
        <v>13</v>
      </c>
      <c r="G56" s="140">
        <v>4435.1000000000004</v>
      </c>
      <c r="H56" s="81">
        <v>4430.2</v>
      </c>
      <c r="I56" s="95">
        <f t="shared" si="9"/>
        <v>99.889517710987349</v>
      </c>
      <c r="J56" s="260" t="s">
        <v>378</v>
      </c>
      <c r="K56" s="260">
        <v>1800</v>
      </c>
      <c r="L56" s="230">
        <v>1798</v>
      </c>
      <c r="M56" s="230"/>
      <c r="N56" s="238"/>
      <c r="O56" s="238"/>
      <c r="P56" s="238"/>
    </row>
    <row r="57" spans="1:16" s="45" customFormat="1" ht="34.5" customHeight="1">
      <c r="A57" s="233"/>
      <c r="B57" s="232"/>
      <c r="C57" s="230"/>
      <c r="D57" s="230"/>
      <c r="E57" s="237"/>
      <c r="F57" s="135" t="s">
        <v>15</v>
      </c>
      <c r="G57" s="140">
        <v>200</v>
      </c>
      <c r="H57" s="81">
        <v>200</v>
      </c>
      <c r="I57" s="95">
        <f t="shared" si="9"/>
        <v>100</v>
      </c>
      <c r="J57" s="260"/>
      <c r="K57" s="260"/>
      <c r="L57" s="230"/>
      <c r="M57" s="230"/>
      <c r="N57" s="238"/>
      <c r="O57" s="238"/>
      <c r="P57" s="238"/>
    </row>
    <row r="58" spans="1:16" s="45" customFormat="1" ht="42.75" customHeight="1">
      <c r="A58" s="233" t="s">
        <v>193</v>
      </c>
      <c r="B58" s="232" t="s">
        <v>278</v>
      </c>
      <c r="C58" s="230" t="s">
        <v>160</v>
      </c>
      <c r="D58" s="230" t="s">
        <v>20</v>
      </c>
      <c r="E58" s="237" t="s">
        <v>20</v>
      </c>
      <c r="F58" s="135" t="s">
        <v>12</v>
      </c>
      <c r="G58" s="140">
        <f>G59</f>
        <v>346</v>
      </c>
      <c r="H58" s="140">
        <f>H59</f>
        <v>346</v>
      </c>
      <c r="I58" s="95">
        <f t="shared" si="9"/>
        <v>100</v>
      </c>
      <c r="J58" s="186" t="s">
        <v>377</v>
      </c>
      <c r="K58" s="186">
        <v>150</v>
      </c>
      <c r="L58" s="96">
        <v>150</v>
      </c>
      <c r="M58" s="230" t="s">
        <v>21</v>
      </c>
      <c r="N58" s="238" t="s">
        <v>21</v>
      </c>
      <c r="O58" s="238" t="s">
        <v>21</v>
      </c>
      <c r="P58" s="238" t="s">
        <v>21</v>
      </c>
    </row>
    <row r="59" spans="1:16" s="45" customFormat="1" ht="57.75" customHeight="1">
      <c r="A59" s="233"/>
      <c r="B59" s="232"/>
      <c r="C59" s="230"/>
      <c r="D59" s="230"/>
      <c r="E59" s="237"/>
      <c r="F59" s="135" t="s">
        <v>13</v>
      </c>
      <c r="G59" s="140">
        <v>346</v>
      </c>
      <c r="H59" s="81">
        <v>346</v>
      </c>
      <c r="I59" s="95">
        <f t="shared" si="9"/>
        <v>100</v>
      </c>
      <c r="J59" s="186" t="s">
        <v>379</v>
      </c>
      <c r="K59" s="186">
        <v>1</v>
      </c>
      <c r="L59" s="130">
        <v>1</v>
      </c>
      <c r="M59" s="230"/>
      <c r="N59" s="238"/>
      <c r="O59" s="238"/>
      <c r="P59" s="238"/>
    </row>
    <row r="60" spans="1:16" ht="17.25" customHeight="1">
      <c r="A60" s="233" t="s">
        <v>194</v>
      </c>
      <c r="B60" s="230" t="s">
        <v>279</v>
      </c>
      <c r="C60" s="230"/>
      <c r="D60" s="230"/>
      <c r="E60" s="230"/>
      <c r="F60" s="130" t="s">
        <v>12</v>
      </c>
      <c r="G60" s="81">
        <f>G61+G62</f>
        <v>59064.299999999996</v>
      </c>
      <c r="H60" s="81">
        <f>H61+H62</f>
        <v>63890.3</v>
      </c>
      <c r="I60" s="81">
        <f>H60/G60*100</f>
        <v>108.17075627748065</v>
      </c>
      <c r="J60" s="230" t="s">
        <v>17</v>
      </c>
      <c r="K60" s="230" t="s">
        <v>17</v>
      </c>
      <c r="L60" s="230" t="s">
        <v>17</v>
      </c>
      <c r="M60" s="230" t="s">
        <v>17</v>
      </c>
      <c r="N60" s="230" t="s">
        <v>17</v>
      </c>
      <c r="O60" s="230" t="s">
        <v>17</v>
      </c>
      <c r="P60" s="230" t="s">
        <v>17</v>
      </c>
    </row>
    <row r="61" spans="1:16" ht="17.25" customHeight="1">
      <c r="A61" s="233"/>
      <c r="B61" s="230"/>
      <c r="C61" s="230"/>
      <c r="D61" s="230"/>
      <c r="E61" s="230"/>
      <c r="F61" s="130" t="s">
        <v>13</v>
      </c>
      <c r="G61" s="81">
        <f>G64+G67+G69+G71+G76+G78+G74+G80+G82+G84+G86+G88+G90+G92</f>
        <v>41564.299999999996</v>
      </c>
      <c r="H61" s="81">
        <f>H64+H67+H69+H71+H76+H78+H74+H80+H82+H84+H86+H88+H90+H92</f>
        <v>40999</v>
      </c>
      <c r="I61" s="81">
        <f>H61/G61*100</f>
        <v>98.639938601155336</v>
      </c>
      <c r="J61" s="230"/>
      <c r="K61" s="230"/>
      <c r="L61" s="230"/>
      <c r="M61" s="230"/>
      <c r="N61" s="230"/>
      <c r="O61" s="230"/>
      <c r="P61" s="230"/>
    </row>
    <row r="62" spans="1:16" ht="17.25" customHeight="1">
      <c r="A62" s="233"/>
      <c r="B62" s="230"/>
      <c r="C62" s="230"/>
      <c r="D62" s="230"/>
      <c r="E62" s="230"/>
      <c r="F62" s="130" t="s">
        <v>15</v>
      </c>
      <c r="G62" s="81">
        <f>G65+G72</f>
        <v>17500</v>
      </c>
      <c r="H62" s="81">
        <f>H65+H72</f>
        <v>22891.3</v>
      </c>
      <c r="I62" s="81">
        <f t="shared" ref="I62" si="10">H62/G62*100</f>
        <v>130.80742857142857</v>
      </c>
      <c r="J62" s="230"/>
      <c r="K62" s="230"/>
      <c r="L62" s="230"/>
      <c r="M62" s="230"/>
      <c r="N62" s="230"/>
      <c r="O62" s="230"/>
      <c r="P62" s="230"/>
    </row>
    <row r="63" spans="1:16" ht="60.75" customHeight="1">
      <c r="A63" s="233" t="s">
        <v>295</v>
      </c>
      <c r="B63" s="232" t="s">
        <v>173</v>
      </c>
      <c r="C63" s="230" t="s">
        <v>160</v>
      </c>
      <c r="D63" s="230" t="s">
        <v>20</v>
      </c>
      <c r="E63" s="230" t="s">
        <v>20</v>
      </c>
      <c r="F63" s="135" t="s">
        <v>12</v>
      </c>
      <c r="G63" s="140">
        <f>G64+G65</f>
        <v>27242.400000000001</v>
      </c>
      <c r="H63" s="140">
        <f>H64+H65</f>
        <v>25500.9</v>
      </c>
      <c r="I63" s="81">
        <f>H63/G63*100</f>
        <v>93.607391419258207</v>
      </c>
      <c r="J63" s="135" t="s">
        <v>380</v>
      </c>
      <c r="K63" s="98">
        <v>3</v>
      </c>
      <c r="L63" s="130">
        <v>3</v>
      </c>
      <c r="M63" s="230" t="s">
        <v>649</v>
      </c>
      <c r="N63" s="230" t="s">
        <v>21</v>
      </c>
      <c r="O63" s="230" t="s">
        <v>21</v>
      </c>
      <c r="P63" s="230" t="s">
        <v>21</v>
      </c>
    </row>
    <row r="64" spans="1:16" ht="39" customHeight="1">
      <c r="A64" s="233"/>
      <c r="B64" s="232"/>
      <c r="C64" s="230"/>
      <c r="D64" s="230"/>
      <c r="E64" s="230"/>
      <c r="F64" s="135" t="s">
        <v>13</v>
      </c>
      <c r="G64" s="140">
        <v>12742.4</v>
      </c>
      <c r="H64" s="81">
        <v>12351.6</v>
      </c>
      <c r="I64" s="81">
        <f>H64/G64*100</f>
        <v>96.933073832245114</v>
      </c>
      <c r="J64" s="236" t="s">
        <v>381</v>
      </c>
      <c r="K64" s="254">
        <v>100</v>
      </c>
      <c r="L64" s="230">
        <v>100</v>
      </c>
      <c r="M64" s="248"/>
      <c r="N64" s="248"/>
      <c r="O64" s="248"/>
      <c r="P64" s="248"/>
    </row>
    <row r="65" spans="1:16" ht="29.25" customHeight="1">
      <c r="A65" s="233"/>
      <c r="B65" s="232"/>
      <c r="C65" s="230"/>
      <c r="D65" s="230"/>
      <c r="E65" s="230"/>
      <c r="F65" s="135" t="s">
        <v>15</v>
      </c>
      <c r="G65" s="140">
        <v>14500</v>
      </c>
      <c r="H65" s="81">
        <v>13149.3</v>
      </c>
      <c r="I65" s="81">
        <f>H65/G65*100</f>
        <v>90.684827586206893</v>
      </c>
      <c r="J65" s="236"/>
      <c r="K65" s="254"/>
      <c r="L65" s="230"/>
      <c r="M65" s="248"/>
      <c r="N65" s="248"/>
      <c r="O65" s="248"/>
      <c r="P65" s="248"/>
    </row>
    <row r="66" spans="1:16" ht="103.5" customHeight="1">
      <c r="A66" s="233" t="s">
        <v>296</v>
      </c>
      <c r="B66" s="232" t="s">
        <v>35</v>
      </c>
      <c r="C66" s="230" t="s">
        <v>160</v>
      </c>
      <c r="D66" s="230" t="s">
        <v>20</v>
      </c>
      <c r="E66" s="230" t="s">
        <v>20</v>
      </c>
      <c r="F66" s="135" t="s">
        <v>12</v>
      </c>
      <c r="G66" s="140">
        <f>G67</f>
        <v>2623.4</v>
      </c>
      <c r="H66" s="140">
        <f>H67</f>
        <v>2604.1</v>
      </c>
      <c r="I66" s="81">
        <f t="shared" ref="I66:I70" si="11">H66/G66*100</f>
        <v>99.264313486315459</v>
      </c>
      <c r="J66" s="135" t="s">
        <v>382</v>
      </c>
      <c r="K66" s="98">
        <v>153</v>
      </c>
      <c r="L66" s="130">
        <v>153</v>
      </c>
      <c r="M66" s="230" t="s">
        <v>21</v>
      </c>
      <c r="N66" s="230" t="s">
        <v>21</v>
      </c>
      <c r="O66" s="238" t="s">
        <v>21</v>
      </c>
      <c r="P66" s="238" t="s">
        <v>21</v>
      </c>
    </row>
    <row r="67" spans="1:16" ht="103.5" customHeight="1">
      <c r="A67" s="233"/>
      <c r="B67" s="232"/>
      <c r="C67" s="230"/>
      <c r="D67" s="230"/>
      <c r="E67" s="230"/>
      <c r="F67" s="135" t="s">
        <v>13</v>
      </c>
      <c r="G67" s="140">
        <v>2623.4</v>
      </c>
      <c r="H67" s="81">
        <v>2604.1</v>
      </c>
      <c r="I67" s="81">
        <f t="shared" si="11"/>
        <v>99.264313486315459</v>
      </c>
      <c r="J67" s="135" t="s">
        <v>383</v>
      </c>
      <c r="K67" s="98">
        <v>57</v>
      </c>
      <c r="L67" s="130">
        <v>57</v>
      </c>
      <c r="M67" s="230"/>
      <c r="N67" s="230"/>
      <c r="O67" s="238"/>
      <c r="P67" s="238"/>
    </row>
    <row r="68" spans="1:16" s="44" customFormat="1" ht="66" customHeight="1">
      <c r="A68" s="233" t="s">
        <v>257</v>
      </c>
      <c r="B68" s="232" t="s">
        <v>280</v>
      </c>
      <c r="C68" s="230" t="s">
        <v>160</v>
      </c>
      <c r="D68" s="264" t="s">
        <v>20</v>
      </c>
      <c r="E68" s="262" t="s">
        <v>20</v>
      </c>
      <c r="F68" s="135" t="s">
        <v>12</v>
      </c>
      <c r="G68" s="140">
        <f>G69</f>
        <v>289</v>
      </c>
      <c r="H68" s="140">
        <f>H69</f>
        <v>289</v>
      </c>
      <c r="I68" s="81">
        <f t="shared" si="11"/>
        <v>100</v>
      </c>
      <c r="J68" s="135" t="s">
        <v>377</v>
      </c>
      <c r="K68" s="98">
        <v>257</v>
      </c>
      <c r="L68" s="132">
        <v>257</v>
      </c>
      <c r="M68" s="230" t="s">
        <v>21</v>
      </c>
      <c r="N68" s="238" t="s">
        <v>21</v>
      </c>
      <c r="O68" s="238" t="s">
        <v>21</v>
      </c>
      <c r="P68" s="238" t="s">
        <v>21</v>
      </c>
    </row>
    <row r="69" spans="1:16" s="44" customFormat="1" ht="66" customHeight="1">
      <c r="A69" s="233"/>
      <c r="B69" s="232"/>
      <c r="C69" s="230"/>
      <c r="D69" s="264"/>
      <c r="E69" s="262"/>
      <c r="F69" s="135" t="s">
        <v>13</v>
      </c>
      <c r="G69" s="140">
        <v>289</v>
      </c>
      <c r="H69" s="99">
        <v>289</v>
      </c>
      <c r="I69" s="81">
        <f t="shared" si="11"/>
        <v>100</v>
      </c>
      <c r="J69" s="135" t="s">
        <v>384</v>
      </c>
      <c r="K69" s="98">
        <v>29</v>
      </c>
      <c r="L69" s="132">
        <v>29</v>
      </c>
      <c r="M69" s="230"/>
      <c r="N69" s="238"/>
      <c r="O69" s="238"/>
      <c r="P69" s="238"/>
    </row>
    <row r="70" spans="1:16" ht="51" customHeight="1">
      <c r="A70" s="233" t="s">
        <v>237</v>
      </c>
      <c r="B70" s="232" t="s">
        <v>281</v>
      </c>
      <c r="C70" s="230" t="s">
        <v>160</v>
      </c>
      <c r="D70" s="230" t="s">
        <v>369</v>
      </c>
      <c r="E70" s="230" t="s">
        <v>20</v>
      </c>
      <c r="F70" s="135" t="s">
        <v>12</v>
      </c>
      <c r="G70" s="140">
        <f>G71+G72</f>
        <v>15533.9</v>
      </c>
      <c r="H70" s="140">
        <f>H71+H72</f>
        <v>22275.9</v>
      </c>
      <c r="I70" s="81">
        <f t="shared" si="11"/>
        <v>143.40185014709766</v>
      </c>
      <c r="J70" s="135" t="s">
        <v>486</v>
      </c>
      <c r="K70" s="98">
        <v>550</v>
      </c>
      <c r="L70" s="130">
        <v>550</v>
      </c>
      <c r="M70" s="230" t="s">
        <v>527</v>
      </c>
      <c r="N70" s="238" t="s">
        <v>21</v>
      </c>
      <c r="O70" s="238" t="s">
        <v>21</v>
      </c>
      <c r="P70" s="238" t="s">
        <v>21</v>
      </c>
    </row>
    <row r="71" spans="1:16" ht="57.75" customHeight="1">
      <c r="A71" s="233"/>
      <c r="B71" s="232"/>
      <c r="C71" s="230"/>
      <c r="D71" s="230"/>
      <c r="E71" s="230"/>
      <c r="F71" s="135" t="s">
        <v>13</v>
      </c>
      <c r="G71" s="140">
        <v>12533.9</v>
      </c>
      <c r="H71" s="81">
        <v>12533.9</v>
      </c>
      <c r="I71" s="81">
        <f t="shared" ref="I71:I74" si="12">H71/G71*100</f>
        <v>100</v>
      </c>
      <c r="J71" s="236" t="s">
        <v>385</v>
      </c>
      <c r="K71" s="254">
        <v>50</v>
      </c>
      <c r="L71" s="230">
        <v>223</v>
      </c>
      <c r="M71" s="230"/>
      <c r="N71" s="238"/>
      <c r="O71" s="238"/>
      <c r="P71" s="238"/>
    </row>
    <row r="72" spans="1:16" ht="51" customHeight="1">
      <c r="A72" s="233"/>
      <c r="B72" s="232"/>
      <c r="C72" s="230"/>
      <c r="D72" s="230"/>
      <c r="E72" s="230"/>
      <c r="F72" s="135" t="s">
        <v>15</v>
      </c>
      <c r="G72" s="140">
        <v>3000</v>
      </c>
      <c r="H72" s="81">
        <v>9742</v>
      </c>
      <c r="I72" s="81">
        <f t="shared" si="12"/>
        <v>324.73333333333329</v>
      </c>
      <c r="J72" s="236"/>
      <c r="K72" s="254"/>
      <c r="L72" s="230"/>
      <c r="M72" s="230"/>
      <c r="N72" s="238"/>
      <c r="O72" s="238"/>
      <c r="P72" s="238"/>
    </row>
    <row r="73" spans="1:16" ht="81.75" customHeight="1">
      <c r="A73" s="233" t="s">
        <v>297</v>
      </c>
      <c r="B73" s="232" t="s">
        <v>34</v>
      </c>
      <c r="C73" s="230" t="s">
        <v>160</v>
      </c>
      <c r="D73" s="230" t="s">
        <v>221</v>
      </c>
      <c r="E73" s="230" t="s">
        <v>221</v>
      </c>
      <c r="F73" s="135" t="s">
        <v>12</v>
      </c>
      <c r="G73" s="140">
        <f>G74</f>
        <v>2000</v>
      </c>
      <c r="H73" s="140">
        <f>H74</f>
        <v>2000</v>
      </c>
      <c r="I73" s="81">
        <f t="shared" si="12"/>
        <v>100</v>
      </c>
      <c r="J73" s="135" t="s">
        <v>386</v>
      </c>
      <c r="K73" s="98">
        <v>6</v>
      </c>
      <c r="L73" s="130">
        <v>5</v>
      </c>
      <c r="M73" s="230" t="s">
        <v>708</v>
      </c>
      <c r="N73" s="246" t="s">
        <v>484</v>
      </c>
      <c r="O73" s="238" t="s">
        <v>21</v>
      </c>
      <c r="P73" s="238">
        <v>5</v>
      </c>
    </row>
    <row r="74" spans="1:16" ht="81.75" customHeight="1">
      <c r="A74" s="233"/>
      <c r="B74" s="232"/>
      <c r="C74" s="230"/>
      <c r="D74" s="230"/>
      <c r="E74" s="230"/>
      <c r="F74" s="135" t="s">
        <v>13</v>
      </c>
      <c r="G74" s="140">
        <v>2000</v>
      </c>
      <c r="H74" s="81">
        <v>2000</v>
      </c>
      <c r="I74" s="81">
        <f t="shared" si="12"/>
        <v>100</v>
      </c>
      <c r="J74" s="136" t="s">
        <v>387</v>
      </c>
      <c r="K74" s="97">
        <v>280</v>
      </c>
      <c r="L74" s="130">
        <v>317</v>
      </c>
      <c r="M74" s="230"/>
      <c r="N74" s="247"/>
      <c r="O74" s="238"/>
      <c r="P74" s="238"/>
    </row>
    <row r="75" spans="1:16" ht="55.5" customHeight="1">
      <c r="A75" s="233" t="s">
        <v>298</v>
      </c>
      <c r="B75" s="232" t="s">
        <v>282</v>
      </c>
      <c r="C75" s="230" t="s">
        <v>160</v>
      </c>
      <c r="D75" s="230" t="s">
        <v>222</v>
      </c>
      <c r="E75" s="230" t="s">
        <v>222</v>
      </c>
      <c r="F75" s="135" t="s">
        <v>12</v>
      </c>
      <c r="G75" s="140">
        <f>G76</f>
        <v>2468.6</v>
      </c>
      <c r="H75" s="140">
        <f>H76</f>
        <v>2468.5</v>
      </c>
      <c r="I75" s="81">
        <f t="shared" ref="I75:I78" si="13">H75/G75*100</f>
        <v>99.995949120959253</v>
      </c>
      <c r="J75" s="135" t="s">
        <v>377</v>
      </c>
      <c r="K75" s="98">
        <v>1200</v>
      </c>
      <c r="L75" s="130">
        <v>1486</v>
      </c>
      <c r="M75" s="230" t="s">
        <v>522</v>
      </c>
      <c r="N75" s="238" t="s">
        <v>21</v>
      </c>
      <c r="O75" s="238" t="s">
        <v>21</v>
      </c>
      <c r="P75" s="238" t="s">
        <v>21</v>
      </c>
    </row>
    <row r="76" spans="1:16" ht="55.5" customHeight="1">
      <c r="A76" s="233"/>
      <c r="B76" s="232"/>
      <c r="C76" s="230"/>
      <c r="D76" s="230"/>
      <c r="E76" s="230"/>
      <c r="F76" s="135" t="s">
        <v>13</v>
      </c>
      <c r="G76" s="140">
        <v>2468.6</v>
      </c>
      <c r="H76" s="81">
        <v>2468.5</v>
      </c>
      <c r="I76" s="81">
        <f t="shared" si="13"/>
        <v>99.995949120959253</v>
      </c>
      <c r="J76" s="135" t="s">
        <v>388</v>
      </c>
      <c r="K76" s="98">
        <v>23</v>
      </c>
      <c r="L76" s="130">
        <v>35</v>
      </c>
      <c r="M76" s="230"/>
      <c r="N76" s="238"/>
      <c r="O76" s="238"/>
      <c r="P76" s="238"/>
    </row>
    <row r="77" spans="1:16" ht="56.25" customHeight="1">
      <c r="A77" s="233" t="s">
        <v>299</v>
      </c>
      <c r="B77" s="232" t="s">
        <v>283</v>
      </c>
      <c r="C77" s="230" t="s">
        <v>160</v>
      </c>
      <c r="D77" s="230" t="s">
        <v>220</v>
      </c>
      <c r="E77" s="230" t="s">
        <v>220</v>
      </c>
      <c r="F77" s="135" t="s">
        <v>12</v>
      </c>
      <c r="G77" s="140">
        <f>G78</f>
        <v>1716.5</v>
      </c>
      <c r="H77" s="140">
        <f>H78</f>
        <v>1716.5</v>
      </c>
      <c r="I77" s="81">
        <f t="shared" si="13"/>
        <v>100</v>
      </c>
      <c r="J77" s="135" t="s">
        <v>377</v>
      </c>
      <c r="K77" s="98">
        <v>80</v>
      </c>
      <c r="L77" s="130">
        <v>80</v>
      </c>
      <c r="M77" s="230" t="s">
        <v>682</v>
      </c>
      <c r="N77" s="238" t="s">
        <v>21</v>
      </c>
      <c r="O77" s="238" t="s">
        <v>21</v>
      </c>
      <c r="P77" s="238" t="s">
        <v>21</v>
      </c>
    </row>
    <row r="78" spans="1:16" ht="56.25" customHeight="1">
      <c r="A78" s="233"/>
      <c r="B78" s="232"/>
      <c r="C78" s="230"/>
      <c r="D78" s="230"/>
      <c r="E78" s="230"/>
      <c r="F78" s="135" t="s">
        <v>13</v>
      </c>
      <c r="G78" s="140">
        <v>1716.5</v>
      </c>
      <c r="H78" s="81">
        <v>1716.5</v>
      </c>
      <c r="I78" s="81">
        <f t="shared" si="13"/>
        <v>100</v>
      </c>
      <c r="J78" s="135" t="s">
        <v>389</v>
      </c>
      <c r="K78" s="98">
        <v>35</v>
      </c>
      <c r="L78" s="130">
        <v>21</v>
      </c>
      <c r="M78" s="230"/>
      <c r="N78" s="238"/>
      <c r="O78" s="238"/>
      <c r="P78" s="238"/>
    </row>
    <row r="79" spans="1:16" ht="63" customHeight="1">
      <c r="A79" s="233" t="s">
        <v>300</v>
      </c>
      <c r="B79" s="232" t="s">
        <v>234</v>
      </c>
      <c r="C79" s="230" t="s">
        <v>160</v>
      </c>
      <c r="D79" s="230" t="s">
        <v>245</v>
      </c>
      <c r="E79" s="230" t="s">
        <v>245</v>
      </c>
      <c r="F79" s="135" t="s">
        <v>12</v>
      </c>
      <c r="G79" s="140">
        <f>G80</f>
        <v>850</v>
      </c>
      <c r="H79" s="140">
        <f>H80</f>
        <v>850</v>
      </c>
      <c r="I79" s="81">
        <f t="shared" ref="I79:I80" si="14">H79/G79*100</f>
        <v>100</v>
      </c>
      <c r="J79" s="135" t="s">
        <v>377</v>
      </c>
      <c r="K79" s="98">
        <v>350</v>
      </c>
      <c r="L79" s="130">
        <v>450</v>
      </c>
      <c r="M79" s="230" t="s">
        <v>483</v>
      </c>
      <c r="N79" s="238" t="s">
        <v>21</v>
      </c>
      <c r="O79" s="238" t="s">
        <v>21</v>
      </c>
      <c r="P79" s="238" t="s">
        <v>21</v>
      </c>
    </row>
    <row r="80" spans="1:16" ht="63" customHeight="1">
      <c r="A80" s="233"/>
      <c r="B80" s="232"/>
      <c r="C80" s="230"/>
      <c r="D80" s="230"/>
      <c r="E80" s="230"/>
      <c r="F80" s="135" t="s">
        <v>13</v>
      </c>
      <c r="G80" s="140">
        <v>850</v>
      </c>
      <c r="H80" s="81">
        <v>850</v>
      </c>
      <c r="I80" s="81">
        <f t="shared" si="14"/>
        <v>100</v>
      </c>
      <c r="J80" s="135" t="s">
        <v>390</v>
      </c>
      <c r="K80" s="98">
        <v>35</v>
      </c>
      <c r="L80" s="130">
        <v>45</v>
      </c>
      <c r="M80" s="230"/>
      <c r="N80" s="238"/>
      <c r="O80" s="238"/>
      <c r="P80" s="238"/>
    </row>
    <row r="81" spans="1:16" ht="52.5" customHeight="1">
      <c r="A81" s="233" t="s">
        <v>301</v>
      </c>
      <c r="B81" s="232" t="s">
        <v>235</v>
      </c>
      <c r="C81" s="230" t="s">
        <v>160</v>
      </c>
      <c r="D81" s="230" t="s">
        <v>20</v>
      </c>
      <c r="E81" s="230" t="s">
        <v>220</v>
      </c>
      <c r="F81" s="135" t="s">
        <v>12</v>
      </c>
      <c r="G81" s="140">
        <f>G82</f>
        <v>500</v>
      </c>
      <c r="H81" s="140">
        <f>H82</f>
        <v>500</v>
      </c>
      <c r="I81" s="81">
        <f t="shared" ref="I81:I92" si="15">H81/G81*100</f>
        <v>100</v>
      </c>
      <c r="J81" s="187" t="s">
        <v>377</v>
      </c>
      <c r="K81" s="186">
        <v>60</v>
      </c>
      <c r="L81" s="130">
        <v>60</v>
      </c>
      <c r="M81" s="230" t="s">
        <v>21</v>
      </c>
      <c r="N81" s="238" t="s">
        <v>21</v>
      </c>
      <c r="O81" s="238" t="s">
        <v>21</v>
      </c>
      <c r="P81" s="238" t="s">
        <v>21</v>
      </c>
    </row>
    <row r="82" spans="1:16" ht="52.5" customHeight="1">
      <c r="A82" s="233"/>
      <c r="B82" s="232"/>
      <c r="C82" s="230"/>
      <c r="D82" s="230"/>
      <c r="E82" s="230"/>
      <c r="F82" s="135" t="s">
        <v>13</v>
      </c>
      <c r="G82" s="140">
        <v>500</v>
      </c>
      <c r="H82" s="81">
        <v>500</v>
      </c>
      <c r="I82" s="81">
        <f t="shared" si="15"/>
        <v>100</v>
      </c>
      <c r="J82" s="188" t="s">
        <v>391</v>
      </c>
      <c r="K82" s="186">
        <v>10</v>
      </c>
      <c r="L82" s="130">
        <v>10</v>
      </c>
      <c r="M82" s="230"/>
      <c r="N82" s="238"/>
      <c r="O82" s="238"/>
      <c r="P82" s="238"/>
    </row>
    <row r="83" spans="1:16" ht="43.5" customHeight="1">
      <c r="A83" s="233" t="s">
        <v>302</v>
      </c>
      <c r="B83" s="232" t="s">
        <v>236</v>
      </c>
      <c r="C83" s="230" t="s">
        <v>160</v>
      </c>
      <c r="D83" s="230" t="s">
        <v>271</v>
      </c>
      <c r="E83" s="230" t="s">
        <v>20</v>
      </c>
      <c r="F83" s="135" t="s">
        <v>12</v>
      </c>
      <c r="G83" s="140">
        <f>G84</f>
        <v>400</v>
      </c>
      <c r="H83" s="140">
        <f>H84</f>
        <v>400</v>
      </c>
      <c r="I83" s="81">
        <f t="shared" si="15"/>
        <v>100</v>
      </c>
      <c r="J83" s="135" t="s">
        <v>377</v>
      </c>
      <c r="K83" s="98">
        <v>120</v>
      </c>
      <c r="L83" s="130">
        <v>120</v>
      </c>
      <c r="M83" s="230" t="s">
        <v>21</v>
      </c>
      <c r="N83" s="238" t="s">
        <v>21</v>
      </c>
      <c r="O83" s="238" t="s">
        <v>21</v>
      </c>
      <c r="P83" s="238" t="s">
        <v>21</v>
      </c>
    </row>
    <row r="84" spans="1:16" ht="58.5" customHeight="1">
      <c r="A84" s="233"/>
      <c r="B84" s="232"/>
      <c r="C84" s="230"/>
      <c r="D84" s="230"/>
      <c r="E84" s="230"/>
      <c r="F84" s="135" t="s">
        <v>13</v>
      </c>
      <c r="G84" s="140">
        <v>400</v>
      </c>
      <c r="H84" s="81">
        <v>400</v>
      </c>
      <c r="I84" s="81">
        <f t="shared" si="15"/>
        <v>100</v>
      </c>
      <c r="J84" s="135" t="s">
        <v>392</v>
      </c>
      <c r="K84" s="98">
        <v>26</v>
      </c>
      <c r="L84" s="130">
        <v>26</v>
      </c>
      <c r="M84" s="230"/>
      <c r="N84" s="238"/>
      <c r="O84" s="238"/>
      <c r="P84" s="238"/>
    </row>
    <row r="85" spans="1:16" ht="39.75" customHeight="1">
      <c r="A85" s="233" t="s">
        <v>303</v>
      </c>
      <c r="B85" s="232" t="s">
        <v>284</v>
      </c>
      <c r="C85" s="230" t="s">
        <v>160</v>
      </c>
      <c r="D85" s="230" t="s">
        <v>20</v>
      </c>
      <c r="E85" s="230" t="s">
        <v>20</v>
      </c>
      <c r="F85" s="135" t="s">
        <v>12</v>
      </c>
      <c r="G85" s="140">
        <f>G86</f>
        <v>205</v>
      </c>
      <c r="H85" s="140">
        <f>H86</f>
        <v>194</v>
      </c>
      <c r="I85" s="81">
        <f t="shared" si="15"/>
        <v>94.634146341463406</v>
      </c>
      <c r="J85" s="135" t="s">
        <v>393</v>
      </c>
      <c r="K85" s="98">
        <v>3</v>
      </c>
      <c r="L85" s="130">
        <v>3</v>
      </c>
      <c r="M85" s="230" t="s">
        <v>677</v>
      </c>
      <c r="N85" s="238" t="s">
        <v>21</v>
      </c>
      <c r="O85" s="238" t="s">
        <v>21</v>
      </c>
      <c r="P85" s="238" t="s">
        <v>21</v>
      </c>
    </row>
    <row r="86" spans="1:16" ht="39.75" customHeight="1">
      <c r="A86" s="233"/>
      <c r="B86" s="232"/>
      <c r="C86" s="230"/>
      <c r="D86" s="230"/>
      <c r="E86" s="230"/>
      <c r="F86" s="135" t="s">
        <v>13</v>
      </c>
      <c r="G86" s="140">
        <v>205</v>
      </c>
      <c r="H86" s="81">
        <v>194</v>
      </c>
      <c r="I86" s="81">
        <f t="shared" si="15"/>
        <v>94.634146341463406</v>
      </c>
      <c r="J86" s="134" t="s">
        <v>394</v>
      </c>
      <c r="K86" s="98">
        <v>190</v>
      </c>
      <c r="L86" s="130">
        <f>81+45+45</f>
        <v>171</v>
      </c>
      <c r="M86" s="230"/>
      <c r="N86" s="238"/>
      <c r="O86" s="238"/>
      <c r="P86" s="238"/>
    </row>
    <row r="87" spans="1:16" ht="45.75" customHeight="1">
      <c r="A87" s="233" t="s">
        <v>304</v>
      </c>
      <c r="B87" s="232" t="s">
        <v>285</v>
      </c>
      <c r="C87" s="254" t="s">
        <v>160</v>
      </c>
      <c r="D87" s="265" t="s">
        <v>220</v>
      </c>
      <c r="E87" s="254" t="s">
        <v>20</v>
      </c>
      <c r="F87" s="135" t="s">
        <v>12</v>
      </c>
      <c r="G87" s="140">
        <f>G88</f>
        <v>773</v>
      </c>
      <c r="H87" s="140">
        <f>H88</f>
        <v>773</v>
      </c>
      <c r="I87" s="81">
        <f t="shared" si="15"/>
        <v>100</v>
      </c>
      <c r="J87" s="135" t="s">
        <v>393</v>
      </c>
      <c r="K87" s="98">
        <v>5</v>
      </c>
      <c r="L87" s="130">
        <v>5</v>
      </c>
      <c r="M87" s="230" t="s">
        <v>686</v>
      </c>
      <c r="N87" s="238" t="s">
        <v>21</v>
      </c>
      <c r="O87" s="238" t="s">
        <v>21</v>
      </c>
      <c r="P87" s="238" t="s">
        <v>21</v>
      </c>
    </row>
    <row r="88" spans="1:16" ht="45.75" customHeight="1">
      <c r="A88" s="233"/>
      <c r="B88" s="232"/>
      <c r="C88" s="254"/>
      <c r="D88" s="265"/>
      <c r="E88" s="254"/>
      <c r="F88" s="135" t="s">
        <v>13</v>
      </c>
      <c r="G88" s="140">
        <v>773</v>
      </c>
      <c r="H88" s="189">
        <v>773</v>
      </c>
      <c r="I88" s="81">
        <f t="shared" si="15"/>
        <v>100</v>
      </c>
      <c r="J88" s="134" t="s">
        <v>394</v>
      </c>
      <c r="K88" s="98">
        <v>1700</v>
      </c>
      <c r="L88" s="130">
        <f>596+600+100</f>
        <v>1296</v>
      </c>
      <c r="M88" s="230"/>
      <c r="N88" s="238"/>
      <c r="O88" s="238"/>
      <c r="P88" s="238"/>
    </row>
    <row r="89" spans="1:16" ht="122.25" customHeight="1">
      <c r="A89" s="233" t="s">
        <v>305</v>
      </c>
      <c r="B89" s="232" t="s">
        <v>183</v>
      </c>
      <c r="C89" s="254" t="s">
        <v>160</v>
      </c>
      <c r="D89" s="265" t="s">
        <v>20</v>
      </c>
      <c r="E89" s="254" t="s">
        <v>20</v>
      </c>
      <c r="F89" s="135" t="s">
        <v>12</v>
      </c>
      <c r="G89" s="140">
        <f>G90</f>
        <v>4000</v>
      </c>
      <c r="H89" s="140">
        <f>H90</f>
        <v>3855.9</v>
      </c>
      <c r="I89" s="81">
        <f t="shared" si="15"/>
        <v>96.397500000000008</v>
      </c>
      <c r="J89" s="135" t="s">
        <v>395</v>
      </c>
      <c r="K89" s="83">
        <v>39</v>
      </c>
      <c r="L89" s="130">
        <v>26</v>
      </c>
      <c r="M89" s="230" t="s">
        <v>687</v>
      </c>
      <c r="N89" s="246" t="s">
        <v>484</v>
      </c>
      <c r="O89" s="246" t="s">
        <v>520</v>
      </c>
      <c r="P89" s="238">
        <v>26</v>
      </c>
    </row>
    <row r="90" spans="1:16" ht="122.25" customHeight="1">
      <c r="A90" s="233"/>
      <c r="B90" s="232"/>
      <c r="C90" s="254"/>
      <c r="D90" s="265"/>
      <c r="E90" s="254"/>
      <c r="F90" s="135" t="s">
        <v>13</v>
      </c>
      <c r="G90" s="140">
        <v>4000</v>
      </c>
      <c r="H90" s="189">
        <v>3855.9</v>
      </c>
      <c r="I90" s="81">
        <f t="shared" si="15"/>
        <v>96.397500000000008</v>
      </c>
      <c r="J90" s="135" t="s">
        <v>396</v>
      </c>
      <c r="K90" s="83">
        <v>0</v>
      </c>
      <c r="L90" s="130">
        <v>0</v>
      </c>
      <c r="M90" s="230"/>
      <c r="N90" s="247"/>
      <c r="O90" s="247"/>
      <c r="P90" s="238"/>
    </row>
    <row r="91" spans="1:16" ht="88.5" customHeight="1">
      <c r="A91" s="233" t="s">
        <v>306</v>
      </c>
      <c r="B91" s="232" t="s">
        <v>286</v>
      </c>
      <c r="C91" s="254" t="s">
        <v>160</v>
      </c>
      <c r="D91" s="265" t="s">
        <v>370</v>
      </c>
      <c r="E91" s="254" t="s">
        <v>370</v>
      </c>
      <c r="F91" s="135" t="s">
        <v>12</v>
      </c>
      <c r="G91" s="140">
        <f>G92</f>
        <v>462.5</v>
      </c>
      <c r="H91" s="140">
        <f>H92</f>
        <v>462.5</v>
      </c>
      <c r="I91" s="81">
        <f t="shared" si="15"/>
        <v>100</v>
      </c>
      <c r="J91" s="135" t="s">
        <v>258</v>
      </c>
      <c r="K91" s="98">
        <v>400</v>
      </c>
      <c r="L91" s="130">
        <v>400</v>
      </c>
      <c r="M91" s="230" t="s">
        <v>21</v>
      </c>
      <c r="N91" s="238" t="s">
        <v>21</v>
      </c>
      <c r="O91" s="238" t="s">
        <v>21</v>
      </c>
      <c r="P91" s="238" t="s">
        <v>21</v>
      </c>
    </row>
    <row r="92" spans="1:16" ht="88.5" customHeight="1">
      <c r="A92" s="233"/>
      <c r="B92" s="232"/>
      <c r="C92" s="254"/>
      <c r="D92" s="265"/>
      <c r="E92" s="254"/>
      <c r="F92" s="135" t="s">
        <v>13</v>
      </c>
      <c r="G92" s="140">
        <v>462.5</v>
      </c>
      <c r="H92" s="189">
        <v>462.5</v>
      </c>
      <c r="I92" s="81">
        <f t="shared" si="15"/>
        <v>100</v>
      </c>
      <c r="J92" s="135" t="s">
        <v>397</v>
      </c>
      <c r="K92" s="98">
        <v>4</v>
      </c>
      <c r="L92" s="130">
        <v>4</v>
      </c>
      <c r="M92" s="230"/>
      <c r="N92" s="238"/>
      <c r="O92" s="238"/>
      <c r="P92" s="238"/>
    </row>
    <row r="93" spans="1:16" ht="28.5" customHeight="1">
      <c r="A93" s="237" t="s">
        <v>195</v>
      </c>
      <c r="B93" s="230" t="s">
        <v>287</v>
      </c>
      <c r="C93" s="230"/>
      <c r="D93" s="230"/>
      <c r="E93" s="230"/>
      <c r="F93" s="130" t="s">
        <v>12</v>
      </c>
      <c r="G93" s="81">
        <f>G94</f>
        <v>17320</v>
      </c>
      <c r="H93" s="81">
        <f>H94</f>
        <v>14943.300000000001</v>
      </c>
      <c r="I93" s="81">
        <f>I94</f>
        <v>86.277713625866056</v>
      </c>
      <c r="J93" s="230" t="s">
        <v>17</v>
      </c>
      <c r="K93" s="230" t="s">
        <v>17</v>
      </c>
      <c r="L93" s="230" t="s">
        <v>17</v>
      </c>
      <c r="M93" s="230" t="s">
        <v>17</v>
      </c>
      <c r="N93" s="230" t="s">
        <v>17</v>
      </c>
      <c r="O93" s="230" t="s">
        <v>17</v>
      </c>
      <c r="P93" s="230" t="s">
        <v>17</v>
      </c>
    </row>
    <row r="94" spans="1:16" ht="28.5" customHeight="1">
      <c r="A94" s="237"/>
      <c r="B94" s="230"/>
      <c r="C94" s="230"/>
      <c r="D94" s="230"/>
      <c r="E94" s="230"/>
      <c r="F94" s="130" t="s">
        <v>13</v>
      </c>
      <c r="G94" s="81">
        <f>G96+G98+G100+G102+G104+G106</f>
        <v>17320</v>
      </c>
      <c r="H94" s="81">
        <f>H96+H98+H100+H102+H104+H106</f>
        <v>14943.300000000001</v>
      </c>
      <c r="I94" s="81">
        <f>H94/G94*100</f>
        <v>86.277713625866056</v>
      </c>
      <c r="J94" s="230"/>
      <c r="K94" s="230"/>
      <c r="L94" s="230"/>
      <c r="M94" s="230"/>
      <c r="N94" s="230"/>
      <c r="O94" s="230"/>
      <c r="P94" s="230"/>
    </row>
    <row r="95" spans="1:16" ht="53.25" customHeight="1">
      <c r="A95" s="233" t="s">
        <v>288</v>
      </c>
      <c r="B95" s="232" t="s">
        <v>254</v>
      </c>
      <c r="C95" s="230" t="s">
        <v>160</v>
      </c>
      <c r="D95" s="230" t="s">
        <v>20</v>
      </c>
      <c r="E95" s="230" t="s">
        <v>20</v>
      </c>
      <c r="F95" s="130" t="s">
        <v>12</v>
      </c>
      <c r="G95" s="140">
        <f>G96</f>
        <v>570</v>
      </c>
      <c r="H95" s="140">
        <f>H96</f>
        <v>569.6</v>
      </c>
      <c r="I95" s="81">
        <f t="shared" ref="I95:I106" si="16">H95/G95*100</f>
        <v>99.929824561403507</v>
      </c>
      <c r="J95" s="135" t="s">
        <v>377</v>
      </c>
      <c r="K95" s="98">
        <v>155</v>
      </c>
      <c r="L95" s="190">
        <v>155</v>
      </c>
      <c r="M95" s="243" t="s">
        <v>21</v>
      </c>
      <c r="N95" s="238" t="s">
        <v>21</v>
      </c>
      <c r="O95" s="238" t="s">
        <v>21</v>
      </c>
      <c r="P95" s="238" t="s">
        <v>21</v>
      </c>
    </row>
    <row r="96" spans="1:16" ht="72.75" customHeight="1">
      <c r="A96" s="233"/>
      <c r="B96" s="232"/>
      <c r="C96" s="230"/>
      <c r="D96" s="230"/>
      <c r="E96" s="230"/>
      <c r="F96" s="130" t="s">
        <v>13</v>
      </c>
      <c r="G96" s="140">
        <v>570</v>
      </c>
      <c r="H96" s="81">
        <v>569.6</v>
      </c>
      <c r="I96" s="81">
        <f t="shared" si="16"/>
        <v>99.929824561403507</v>
      </c>
      <c r="J96" s="135" t="s">
        <v>398</v>
      </c>
      <c r="K96" s="98">
        <v>25</v>
      </c>
      <c r="L96" s="190">
        <v>25</v>
      </c>
      <c r="M96" s="244"/>
      <c r="N96" s="238"/>
      <c r="O96" s="238"/>
      <c r="P96" s="238"/>
    </row>
    <row r="97" spans="1:18" ht="66.75" customHeight="1">
      <c r="A97" s="233" t="s">
        <v>289</v>
      </c>
      <c r="B97" s="232" t="s">
        <v>255</v>
      </c>
      <c r="C97" s="230" t="s">
        <v>160</v>
      </c>
      <c r="D97" s="230" t="s">
        <v>20</v>
      </c>
      <c r="E97" s="230" t="s">
        <v>20</v>
      </c>
      <c r="F97" s="130" t="s">
        <v>12</v>
      </c>
      <c r="G97" s="140">
        <f>G98</f>
        <v>405.5</v>
      </c>
      <c r="H97" s="140">
        <f>H98</f>
        <v>402.2</v>
      </c>
      <c r="I97" s="81">
        <f t="shared" si="16"/>
        <v>99.186189889025883</v>
      </c>
      <c r="J97" s="135" t="s">
        <v>399</v>
      </c>
      <c r="K97" s="98">
        <v>526</v>
      </c>
      <c r="L97" s="190">
        <v>526</v>
      </c>
      <c r="M97" s="243" t="s">
        <v>21</v>
      </c>
      <c r="N97" s="238" t="s">
        <v>21</v>
      </c>
      <c r="O97" s="238" t="s">
        <v>21</v>
      </c>
      <c r="P97" s="238" t="s">
        <v>21</v>
      </c>
    </row>
    <row r="98" spans="1:18" ht="66.75" customHeight="1">
      <c r="A98" s="233"/>
      <c r="B98" s="232"/>
      <c r="C98" s="230"/>
      <c r="D98" s="230"/>
      <c r="E98" s="230"/>
      <c r="F98" s="130" t="s">
        <v>13</v>
      </c>
      <c r="G98" s="140">
        <v>405.5</v>
      </c>
      <c r="H98" s="81">
        <v>402.2</v>
      </c>
      <c r="I98" s="81">
        <f t="shared" si="16"/>
        <v>99.186189889025883</v>
      </c>
      <c r="J98" s="135" t="s">
        <v>400</v>
      </c>
      <c r="K98" s="98">
        <v>15275</v>
      </c>
      <c r="L98" s="190">
        <v>15275</v>
      </c>
      <c r="M98" s="244"/>
      <c r="N98" s="238"/>
      <c r="O98" s="238"/>
      <c r="P98" s="238"/>
    </row>
    <row r="99" spans="1:18" ht="66.75" customHeight="1">
      <c r="A99" s="233" t="s">
        <v>489</v>
      </c>
      <c r="B99" s="235" t="s">
        <v>490</v>
      </c>
      <c r="C99" s="236" t="s">
        <v>160</v>
      </c>
      <c r="D99" s="239" t="s">
        <v>20</v>
      </c>
      <c r="E99" s="241" t="s">
        <v>20</v>
      </c>
      <c r="F99" s="135" t="s">
        <v>12</v>
      </c>
      <c r="G99" s="140">
        <f>G100</f>
        <v>5628.5</v>
      </c>
      <c r="H99" s="140">
        <f t="shared" ref="H99" si="17">H100</f>
        <v>5391.3</v>
      </c>
      <c r="I99" s="81">
        <f t="shared" si="16"/>
        <v>95.785733321488848</v>
      </c>
      <c r="J99" s="191" t="s">
        <v>412</v>
      </c>
      <c r="K99" s="136">
        <v>25</v>
      </c>
      <c r="L99" s="190">
        <v>25</v>
      </c>
      <c r="M99" s="243" t="s">
        <v>21</v>
      </c>
      <c r="N99" s="238" t="s">
        <v>21</v>
      </c>
      <c r="O99" s="238" t="s">
        <v>21</v>
      </c>
      <c r="P99" s="238" t="s">
        <v>21</v>
      </c>
    </row>
    <row r="100" spans="1:18" ht="66.75" customHeight="1">
      <c r="A100" s="233"/>
      <c r="B100" s="235" t="s">
        <v>491</v>
      </c>
      <c r="C100" s="236"/>
      <c r="D100" s="240"/>
      <c r="E100" s="242"/>
      <c r="F100" s="135" t="s">
        <v>13</v>
      </c>
      <c r="G100" s="140">
        <v>5628.5</v>
      </c>
      <c r="H100" s="81">
        <v>5391.3</v>
      </c>
      <c r="I100" s="81">
        <f t="shared" si="16"/>
        <v>95.785733321488848</v>
      </c>
      <c r="J100" s="192" t="s">
        <v>501</v>
      </c>
      <c r="K100" s="135">
        <v>75</v>
      </c>
      <c r="L100" s="190">
        <v>75</v>
      </c>
      <c r="M100" s="244"/>
      <c r="N100" s="238"/>
      <c r="O100" s="238"/>
      <c r="P100" s="238"/>
      <c r="Q100" s="120"/>
    </row>
    <row r="101" spans="1:18" ht="71.25" customHeight="1">
      <c r="A101" s="233" t="s">
        <v>492</v>
      </c>
      <c r="B101" s="235" t="s">
        <v>493</v>
      </c>
      <c r="C101" s="236" t="s">
        <v>160</v>
      </c>
      <c r="D101" s="239" t="s">
        <v>20</v>
      </c>
      <c r="E101" s="241" t="s">
        <v>20</v>
      </c>
      <c r="F101" s="135" t="s">
        <v>12</v>
      </c>
      <c r="G101" s="140">
        <f>G102</f>
        <v>800</v>
      </c>
      <c r="H101" s="140">
        <f t="shared" ref="H101" si="18">H102</f>
        <v>799.8</v>
      </c>
      <c r="I101" s="81">
        <f t="shared" si="16"/>
        <v>99.974999999999994</v>
      </c>
      <c r="J101" s="191" t="s">
        <v>502</v>
      </c>
      <c r="K101" s="135">
        <v>110</v>
      </c>
      <c r="L101" s="190">
        <v>110</v>
      </c>
      <c r="M101" s="243" t="s">
        <v>21</v>
      </c>
      <c r="N101" s="238" t="s">
        <v>21</v>
      </c>
      <c r="O101" s="238" t="s">
        <v>21</v>
      </c>
      <c r="P101" s="238" t="s">
        <v>21</v>
      </c>
    </row>
    <row r="102" spans="1:18" ht="71.25" customHeight="1">
      <c r="A102" s="233"/>
      <c r="B102" s="235" t="s">
        <v>494</v>
      </c>
      <c r="C102" s="236"/>
      <c r="D102" s="240"/>
      <c r="E102" s="242"/>
      <c r="F102" s="135" t="s">
        <v>13</v>
      </c>
      <c r="G102" s="140">
        <v>800</v>
      </c>
      <c r="H102" s="81">
        <v>799.8</v>
      </c>
      <c r="I102" s="81">
        <f t="shared" si="16"/>
        <v>99.974999999999994</v>
      </c>
      <c r="J102" s="192" t="s">
        <v>503</v>
      </c>
      <c r="K102" s="135">
        <v>32</v>
      </c>
      <c r="L102" s="190">
        <v>32</v>
      </c>
      <c r="M102" s="244"/>
      <c r="N102" s="238"/>
      <c r="O102" s="238"/>
      <c r="P102" s="238"/>
    </row>
    <row r="103" spans="1:18" ht="66.75" customHeight="1">
      <c r="A103" s="233" t="s">
        <v>495</v>
      </c>
      <c r="B103" s="235" t="s">
        <v>496</v>
      </c>
      <c r="C103" s="236" t="s">
        <v>160</v>
      </c>
      <c r="D103" s="239" t="s">
        <v>20</v>
      </c>
      <c r="E103" s="241" t="s">
        <v>20</v>
      </c>
      <c r="F103" s="135" t="s">
        <v>12</v>
      </c>
      <c r="G103" s="140">
        <f>G104</f>
        <v>6054.9</v>
      </c>
      <c r="H103" s="140">
        <f t="shared" ref="H103" si="19">H104</f>
        <v>4689.5</v>
      </c>
      <c r="I103" s="81">
        <f t="shared" si="16"/>
        <v>77.449668863234749</v>
      </c>
      <c r="J103" s="191" t="s">
        <v>504</v>
      </c>
      <c r="K103" s="135">
        <v>32</v>
      </c>
      <c r="L103" s="190">
        <v>32</v>
      </c>
      <c r="M103" s="243" t="s">
        <v>21</v>
      </c>
      <c r="N103" s="238" t="s">
        <v>21</v>
      </c>
      <c r="O103" s="238" t="s">
        <v>21</v>
      </c>
      <c r="P103" s="238" t="s">
        <v>21</v>
      </c>
      <c r="R103" s="121"/>
    </row>
    <row r="104" spans="1:18" ht="66.75" customHeight="1">
      <c r="A104" s="233"/>
      <c r="B104" s="235" t="s">
        <v>497</v>
      </c>
      <c r="C104" s="236"/>
      <c r="D104" s="240"/>
      <c r="E104" s="242"/>
      <c r="F104" s="135" t="s">
        <v>13</v>
      </c>
      <c r="G104" s="140">
        <v>6054.9</v>
      </c>
      <c r="H104" s="81">
        <v>4689.5</v>
      </c>
      <c r="I104" s="81">
        <f t="shared" si="16"/>
        <v>77.449668863234749</v>
      </c>
      <c r="J104" s="192" t="s">
        <v>505</v>
      </c>
      <c r="K104" s="135">
        <v>100</v>
      </c>
      <c r="L104" s="190">
        <v>100</v>
      </c>
      <c r="M104" s="244"/>
      <c r="N104" s="238"/>
      <c r="O104" s="238"/>
      <c r="P104" s="238"/>
    </row>
    <row r="105" spans="1:18" ht="81" customHeight="1">
      <c r="A105" s="233" t="s">
        <v>498</v>
      </c>
      <c r="B105" s="235" t="s">
        <v>499</v>
      </c>
      <c r="C105" s="236" t="s">
        <v>160</v>
      </c>
      <c r="D105" s="239" t="s">
        <v>20</v>
      </c>
      <c r="E105" s="241" t="s">
        <v>20</v>
      </c>
      <c r="F105" s="135" t="s">
        <v>12</v>
      </c>
      <c r="G105" s="140">
        <f>G106</f>
        <v>3861.1</v>
      </c>
      <c r="H105" s="140">
        <f t="shared" ref="H105" si="20">H106</f>
        <v>3090.9</v>
      </c>
      <c r="I105" s="81">
        <f t="shared" si="16"/>
        <v>80.052316697314239</v>
      </c>
      <c r="J105" s="191" t="s">
        <v>506</v>
      </c>
      <c r="K105" s="135">
        <v>360</v>
      </c>
      <c r="L105" s="190">
        <v>360</v>
      </c>
      <c r="M105" s="243" t="s">
        <v>21</v>
      </c>
      <c r="N105" s="238" t="s">
        <v>21</v>
      </c>
      <c r="O105" s="238" t="s">
        <v>21</v>
      </c>
      <c r="P105" s="238" t="s">
        <v>21</v>
      </c>
    </row>
    <row r="106" spans="1:18" ht="81" customHeight="1">
      <c r="A106" s="233"/>
      <c r="B106" s="235" t="s">
        <v>500</v>
      </c>
      <c r="C106" s="236"/>
      <c r="D106" s="240"/>
      <c r="E106" s="242"/>
      <c r="F106" s="135" t="s">
        <v>13</v>
      </c>
      <c r="G106" s="140">
        <v>3861.1</v>
      </c>
      <c r="H106" s="81">
        <v>3090.9</v>
      </c>
      <c r="I106" s="81">
        <f t="shared" si="16"/>
        <v>80.052316697314239</v>
      </c>
      <c r="J106" s="192" t="s">
        <v>507</v>
      </c>
      <c r="K106" s="135">
        <v>28</v>
      </c>
      <c r="L106" s="190">
        <v>28</v>
      </c>
      <c r="M106" s="244"/>
      <c r="N106" s="238"/>
      <c r="O106" s="238"/>
      <c r="P106" s="238"/>
    </row>
    <row r="107" spans="1:18" ht="17.25" customHeight="1">
      <c r="A107" s="266" t="s">
        <v>38</v>
      </c>
      <c r="B107" s="234" t="s">
        <v>328</v>
      </c>
      <c r="C107" s="234" t="s">
        <v>253</v>
      </c>
      <c r="D107" s="234"/>
      <c r="E107" s="234"/>
      <c r="F107" s="131" t="s">
        <v>12</v>
      </c>
      <c r="G107" s="80">
        <f>G108</f>
        <v>29707.7</v>
      </c>
      <c r="H107" s="80">
        <f>H108</f>
        <v>29009.499999999996</v>
      </c>
      <c r="I107" s="80">
        <f>I108</f>
        <v>97.649767568677476</v>
      </c>
      <c r="J107" s="234" t="s">
        <v>17</v>
      </c>
      <c r="K107" s="234" t="s">
        <v>17</v>
      </c>
      <c r="L107" s="234" t="s">
        <v>17</v>
      </c>
      <c r="M107" s="234" t="s">
        <v>17</v>
      </c>
      <c r="N107" s="234" t="s">
        <v>17</v>
      </c>
      <c r="O107" s="234" t="s">
        <v>17</v>
      </c>
      <c r="P107" s="234" t="s">
        <v>17</v>
      </c>
    </row>
    <row r="108" spans="1:18" ht="17.25" customHeight="1">
      <c r="A108" s="266"/>
      <c r="B108" s="234"/>
      <c r="C108" s="234"/>
      <c r="D108" s="234"/>
      <c r="E108" s="234"/>
      <c r="F108" s="131" t="s">
        <v>13</v>
      </c>
      <c r="G108" s="80">
        <f>G152+G114</f>
        <v>29707.7</v>
      </c>
      <c r="H108" s="80">
        <f>H152+H114</f>
        <v>29009.499999999996</v>
      </c>
      <c r="I108" s="80">
        <f>H108/G108*100</f>
        <v>97.649767568677476</v>
      </c>
      <c r="J108" s="234"/>
      <c r="K108" s="234"/>
      <c r="L108" s="234"/>
      <c r="M108" s="234"/>
      <c r="N108" s="234"/>
      <c r="O108" s="234"/>
      <c r="P108" s="234"/>
    </row>
    <row r="109" spans="1:18" ht="17.25" customHeight="1">
      <c r="A109" s="266"/>
      <c r="B109" s="234"/>
      <c r="C109" s="234" t="s">
        <v>246</v>
      </c>
      <c r="D109" s="234"/>
      <c r="E109" s="234"/>
      <c r="F109" s="131" t="s">
        <v>12</v>
      </c>
      <c r="G109" s="80">
        <f>G113</f>
        <v>28551.4</v>
      </c>
      <c r="H109" s="80">
        <f t="shared" ref="H109:I109" si="21">H113</f>
        <v>27853.199999999997</v>
      </c>
      <c r="I109" s="80">
        <f t="shared" si="21"/>
        <v>97.554585764620981</v>
      </c>
      <c r="J109" s="234" t="s">
        <v>17</v>
      </c>
      <c r="K109" s="234" t="s">
        <v>17</v>
      </c>
      <c r="L109" s="234" t="s">
        <v>17</v>
      </c>
      <c r="M109" s="234" t="s">
        <v>17</v>
      </c>
      <c r="N109" s="234" t="s">
        <v>17</v>
      </c>
      <c r="O109" s="234" t="s">
        <v>17</v>
      </c>
      <c r="P109" s="234" t="s">
        <v>17</v>
      </c>
    </row>
    <row r="110" spans="1:18" ht="17.25" customHeight="1">
      <c r="A110" s="266"/>
      <c r="B110" s="234"/>
      <c r="C110" s="234"/>
      <c r="D110" s="234"/>
      <c r="E110" s="234"/>
      <c r="F110" s="131" t="s">
        <v>13</v>
      </c>
      <c r="G110" s="80">
        <f>G114</f>
        <v>28551.4</v>
      </c>
      <c r="H110" s="80">
        <f>H114</f>
        <v>27853.199999999997</v>
      </c>
      <c r="I110" s="80">
        <f>I114</f>
        <v>97.554585764620981</v>
      </c>
      <c r="J110" s="234"/>
      <c r="K110" s="234"/>
      <c r="L110" s="234"/>
      <c r="M110" s="234"/>
      <c r="N110" s="234"/>
      <c r="O110" s="234"/>
      <c r="P110" s="234"/>
    </row>
    <row r="111" spans="1:18" ht="17.25" customHeight="1">
      <c r="A111" s="266"/>
      <c r="B111" s="234"/>
      <c r="C111" s="234" t="s">
        <v>247</v>
      </c>
      <c r="D111" s="234"/>
      <c r="E111" s="234"/>
      <c r="F111" s="131" t="s">
        <v>12</v>
      </c>
      <c r="G111" s="80">
        <f t="shared" ref="G111:I112" si="22">G151</f>
        <v>1156.3</v>
      </c>
      <c r="H111" s="80">
        <f t="shared" si="22"/>
        <v>1156.3</v>
      </c>
      <c r="I111" s="80">
        <f t="shared" si="22"/>
        <v>100</v>
      </c>
      <c r="J111" s="234" t="s">
        <v>17</v>
      </c>
      <c r="K111" s="234" t="s">
        <v>17</v>
      </c>
      <c r="L111" s="234" t="s">
        <v>17</v>
      </c>
      <c r="M111" s="234" t="s">
        <v>17</v>
      </c>
      <c r="N111" s="234" t="s">
        <v>17</v>
      </c>
      <c r="O111" s="234" t="s">
        <v>17</v>
      </c>
      <c r="P111" s="234" t="s">
        <v>17</v>
      </c>
    </row>
    <row r="112" spans="1:18" ht="17.25" customHeight="1">
      <c r="A112" s="266"/>
      <c r="B112" s="234"/>
      <c r="C112" s="234"/>
      <c r="D112" s="234"/>
      <c r="E112" s="234"/>
      <c r="F112" s="131" t="s">
        <v>13</v>
      </c>
      <c r="G112" s="80">
        <f t="shared" si="22"/>
        <v>1156.3</v>
      </c>
      <c r="H112" s="80">
        <f t="shared" si="22"/>
        <v>1156.3</v>
      </c>
      <c r="I112" s="80">
        <f t="shared" si="22"/>
        <v>100</v>
      </c>
      <c r="J112" s="234"/>
      <c r="K112" s="234"/>
      <c r="L112" s="234"/>
      <c r="M112" s="234"/>
      <c r="N112" s="234"/>
      <c r="O112" s="234"/>
      <c r="P112" s="234"/>
    </row>
    <row r="113" spans="1:16" ht="18.75" customHeight="1">
      <c r="A113" s="237" t="s">
        <v>39</v>
      </c>
      <c r="B113" s="230" t="s">
        <v>307</v>
      </c>
      <c r="C113" s="230"/>
      <c r="D113" s="230"/>
      <c r="E113" s="230"/>
      <c r="F113" s="130" t="s">
        <v>12</v>
      </c>
      <c r="G113" s="81">
        <f>G114</f>
        <v>28551.4</v>
      </c>
      <c r="H113" s="81">
        <f>H114</f>
        <v>27853.199999999997</v>
      </c>
      <c r="I113" s="81">
        <f t="shared" ref="I113:I114" si="23">H113/G113*100</f>
        <v>97.554585764620981</v>
      </c>
      <c r="J113" s="230" t="s">
        <v>17</v>
      </c>
      <c r="K113" s="230" t="s">
        <v>17</v>
      </c>
      <c r="L113" s="230" t="s">
        <v>17</v>
      </c>
      <c r="M113" s="230" t="s">
        <v>17</v>
      </c>
      <c r="N113" s="230" t="s">
        <v>17</v>
      </c>
      <c r="O113" s="230" t="s">
        <v>17</v>
      </c>
      <c r="P113" s="230" t="s">
        <v>17</v>
      </c>
    </row>
    <row r="114" spans="1:16" ht="18.75" customHeight="1">
      <c r="A114" s="237"/>
      <c r="B114" s="230"/>
      <c r="C114" s="230"/>
      <c r="D114" s="230"/>
      <c r="E114" s="230"/>
      <c r="F114" s="130" t="s">
        <v>13</v>
      </c>
      <c r="G114" s="81">
        <f>G116+G118+G120+G122+G124+G126+G128+G130+G132+G134+G138+G136+G140+G142+G144+G146+G148+G150</f>
        <v>28551.4</v>
      </c>
      <c r="H114" s="81">
        <f>H116+H118+H120+H122+H124+H126+H128+H130+H132+H134+H138+H136+H140+H142+H144+H146+H148+H150</f>
        <v>27853.199999999997</v>
      </c>
      <c r="I114" s="81">
        <f t="shared" si="23"/>
        <v>97.554585764620981</v>
      </c>
      <c r="J114" s="230"/>
      <c r="K114" s="230"/>
      <c r="L114" s="230"/>
      <c r="M114" s="230"/>
      <c r="N114" s="230"/>
      <c r="O114" s="230"/>
      <c r="P114" s="230"/>
    </row>
    <row r="115" spans="1:16" ht="66.75" customHeight="1">
      <c r="A115" s="233" t="s">
        <v>53</v>
      </c>
      <c r="B115" s="232" t="s">
        <v>308</v>
      </c>
      <c r="C115" s="230" t="s">
        <v>160</v>
      </c>
      <c r="D115" s="230" t="s">
        <v>223</v>
      </c>
      <c r="E115" s="230" t="s">
        <v>223</v>
      </c>
      <c r="F115" s="135" t="s">
        <v>12</v>
      </c>
      <c r="G115" s="140">
        <f>G116</f>
        <v>344</v>
      </c>
      <c r="H115" s="140">
        <f>H116</f>
        <v>342.3</v>
      </c>
      <c r="I115" s="81">
        <f t="shared" ref="I115" si="24">H115/G115*100</f>
        <v>99.505813953488371</v>
      </c>
      <c r="J115" s="136" t="s">
        <v>401</v>
      </c>
      <c r="K115" s="97">
        <v>12</v>
      </c>
      <c r="L115" s="130">
        <v>10</v>
      </c>
      <c r="M115" s="230" t="s">
        <v>521</v>
      </c>
      <c r="N115" s="238" t="s">
        <v>21</v>
      </c>
      <c r="O115" s="238" t="s">
        <v>21</v>
      </c>
      <c r="P115" s="238" t="s">
        <v>21</v>
      </c>
    </row>
    <row r="116" spans="1:16" ht="79.5" customHeight="1">
      <c r="A116" s="233"/>
      <c r="B116" s="232"/>
      <c r="C116" s="230"/>
      <c r="D116" s="230"/>
      <c r="E116" s="230"/>
      <c r="F116" s="135" t="s">
        <v>13</v>
      </c>
      <c r="G116" s="140">
        <v>344</v>
      </c>
      <c r="H116" s="81">
        <v>342.3</v>
      </c>
      <c r="I116" s="81">
        <f t="shared" ref="I116" si="25">H116/G116*100</f>
        <v>99.505813953488371</v>
      </c>
      <c r="J116" s="136" t="s">
        <v>402</v>
      </c>
      <c r="K116" s="97">
        <v>96</v>
      </c>
      <c r="L116" s="130">
        <v>100</v>
      </c>
      <c r="M116" s="230"/>
      <c r="N116" s="238"/>
      <c r="O116" s="238"/>
      <c r="P116" s="238"/>
    </row>
    <row r="117" spans="1:16" ht="72.75" customHeight="1">
      <c r="A117" s="233" t="s">
        <v>185</v>
      </c>
      <c r="B117" s="232" t="s">
        <v>309</v>
      </c>
      <c r="C117" s="230" t="s">
        <v>160</v>
      </c>
      <c r="D117" s="230" t="s">
        <v>220</v>
      </c>
      <c r="E117" s="230" t="s">
        <v>220</v>
      </c>
      <c r="F117" s="135" t="s">
        <v>12</v>
      </c>
      <c r="G117" s="140">
        <f>G118</f>
        <v>76.2</v>
      </c>
      <c r="H117" s="140">
        <f>H118</f>
        <v>76.2</v>
      </c>
      <c r="I117" s="81">
        <f t="shared" ref="I117" si="26">H117/G117*100</f>
        <v>100</v>
      </c>
      <c r="J117" s="135" t="s">
        <v>403</v>
      </c>
      <c r="K117" s="98">
        <v>210</v>
      </c>
      <c r="L117" s="130">
        <v>210</v>
      </c>
      <c r="M117" s="230" t="s">
        <v>21</v>
      </c>
      <c r="N117" s="238" t="s">
        <v>21</v>
      </c>
      <c r="O117" s="238" t="s">
        <v>21</v>
      </c>
      <c r="P117" s="238" t="s">
        <v>21</v>
      </c>
    </row>
    <row r="118" spans="1:16" ht="74.25" customHeight="1">
      <c r="A118" s="233"/>
      <c r="B118" s="232"/>
      <c r="C118" s="230"/>
      <c r="D118" s="230"/>
      <c r="E118" s="230"/>
      <c r="F118" s="135" t="s">
        <v>13</v>
      </c>
      <c r="G118" s="140">
        <v>76.2</v>
      </c>
      <c r="H118" s="81">
        <v>76.2</v>
      </c>
      <c r="I118" s="81">
        <f t="shared" ref="I118" si="27">H118/G118*100</f>
        <v>100</v>
      </c>
      <c r="J118" s="135" t="s">
        <v>404</v>
      </c>
      <c r="K118" s="193">
        <v>42</v>
      </c>
      <c r="L118" s="130">
        <v>42</v>
      </c>
      <c r="M118" s="230"/>
      <c r="N118" s="238"/>
      <c r="O118" s="238"/>
      <c r="P118" s="238"/>
    </row>
    <row r="119" spans="1:16" ht="76.5" customHeight="1">
      <c r="A119" s="233" t="s">
        <v>184</v>
      </c>
      <c r="B119" s="232" t="s">
        <v>310</v>
      </c>
      <c r="C119" s="230" t="s">
        <v>160</v>
      </c>
      <c r="D119" s="230" t="s">
        <v>221</v>
      </c>
      <c r="E119" s="230" t="s">
        <v>221</v>
      </c>
      <c r="F119" s="135" t="s">
        <v>12</v>
      </c>
      <c r="G119" s="140">
        <f>G120</f>
        <v>280</v>
      </c>
      <c r="H119" s="140">
        <f>H120</f>
        <v>280</v>
      </c>
      <c r="I119" s="81">
        <f t="shared" ref="I119" si="28">H119/G119*100</f>
        <v>100</v>
      </c>
      <c r="J119" s="136" t="s">
        <v>401</v>
      </c>
      <c r="K119" s="97">
        <v>13</v>
      </c>
      <c r="L119" s="190">
        <v>13</v>
      </c>
      <c r="M119" s="230" t="s">
        <v>21</v>
      </c>
      <c r="N119" s="238" t="s">
        <v>21</v>
      </c>
      <c r="O119" s="238" t="s">
        <v>21</v>
      </c>
      <c r="P119" s="238" t="s">
        <v>21</v>
      </c>
    </row>
    <row r="120" spans="1:16" ht="76.5" customHeight="1">
      <c r="A120" s="233"/>
      <c r="B120" s="232"/>
      <c r="C120" s="230"/>
      <c r="D120" s="230"/>
      <c r="E120" s="230"/>
      <c r="F120" s="135" t="s">
        <v>13</v>
      </c>
      <c r="G120" s="140">
        <v>280</v>
      </c>
      <c r="H120" s="81">
        <v>280</v>
      </c>
      <c r="I120" s="81">
        <f t="shared" ref="I120" si="29">H120/G120*100</f>
        <v>100</v>
      </c>
      <c r="J120" s="136" t="s">
        <v>405</v>
      </c>
      <c r="K120" s="97">
        <v>104</v>
      </c>
      <c r="L120" s="190">
        <v>104</v>
      </c>
      <c r="M120" s="230"/>
      <c r="N120" s="238"/>
      <c r="O120" s="238"/>
      <c r="P120" s="238"/>
    </row>
    <row r="121" spans="1:16" ht="66.75" customHeight="1">
      <c r="A121" s="233" t="s">
        <v>198</v>
      </c>
      <c r="B121" s="232" t="s">
        <v>311</v>
      </c>
      <c r="C121" s="230" t="s">
        <v>160</v>
      </c>
      <c r="D121" s="230" t="s">
        <v>223</v>
      </c>
      <c r="E121" s="230" t="s">
        <v>223</v>
      </c>
      <c r="F121" s="135" t="s">
        <v>12</v>
      </c>
      <c r="G121" s="140">
        <f>G122</f>
        <v>372</v>
      </c>
      <c r="H121" s="140">
        <f>H122</f>
        <v>372</v>
      </c>
      <c r="I121" s="81">
        <f t="shared" ref="I121" si="30">H121/G121*100</f>
        <v>100</v>
      </c>
      <c r="J121" s="134" t="s">
        <v>406</v>
      </c>
      <c r="K121" s="98">
        <v>42</v>
      </c>
      <c r="L121" s="130">
        <v>42</v>
      </c>
      <c r="M121" s="253" t="s">
        <v>523</v>
      </c>
      <c r="N121" s="238" t="s">
        <v>21</v>
      </c>
      <c r="O121" s="238" t="s">
        <v>21</v>
      </c>
      <c r="P121" s="238" t="s">
        <v>21</v>
      </c>
    </row>
    <row r="122" spans="1:16" ht="31.5" customHeight="1">
      <c r="A122" s="233"/>
      <c r="B122" s="232"/>
      <c r="C122" s="230"/>
      <c r="D122" s="230"/>
      <c r="E122" s="230"/>
      <c r="F122" s="135" t="s">
        <v>13</v>
      </c>
      <c r="G122" s="140">
        <v>372</v>
      </c>
      <c r="H122" s="81">
        <v>372</v>
      </c>
      <c r="I122" s="81">
        <f t="shared" ref="I122" si="31">H122/G122*100</f>
        <v>100</v>
      </c>
      <c r="J122" s="134" t="s">
        <v>394</v>
      </c>
      <c r="K122" s="194">
        <v>140000</v>
      </c>
      <c r="L122" s="96">
        <v>161160</v>
      </c>
      <c r="M122" s="253"/>
      <c r="N122" s="238"/>
      <c r="O122" s="238"/>
      <c r="P122" s="238"/>
    </row>
    <row r="123" spans="1:16" ht="87" customHeight="1">
      <c r="A123" s="233" t="s">
        <v>199</v>
      </c>
      <c r="B123" s="232" t="s">
        <v>47</v>
      </c>
      <c r="C123" s="230" t="s">
        <v>160</v>
      </c>
      <c r="D123" s="230" t="s">
        <v>20</v>
      </c>
      <c r="E123" s="230" t="s">
        <v>20</v>
      </c>
      <c r="F123" s="135" t="s">
        <v>12</v>
      </c>
      <c r="G123" s="140">
        <f>G124</f>
        <v>93.7</v>
      </c>
      <c r="H123" s="140">
        <f>H124</f>
        <v>73.599999999999994</v>
      </c>
      <c r="I123" s="81">
        <f t="shared" ref="I123" si="32">H123/G123*100</f>
        <v>78.548559231590176</v>
      </c>
      <c r="J123" s="135" t="s">
        <v>407</v>
      </c>
      <c r="K123" s="98">
        <v>12</v>
      </c>
      <c r="L123" s="130">
        <v>12</v>
      </c>
      <c r="M123" s="230" t="s">
        <v>21</v>
      </c>
      <c r="N123" s="238" t="s">
        <v>21</v>
      </c>
      <c r="O123" s="238" t="s">
        <v>21</v>
      </c>
      <c r="P123" s="238" t="s">
        <v>21</v>
      </c>
    </row>
    <row r="124" spans="1:16" ht="87" customHeight="1">
      <c r="A124" s="233"/>
      <c r="B124" s="232"/>
      <c r="C124" s="230"/>
      <c r="D124" s="230"/>
      <c r="E124" s="230"/>
      <c r="F124" s="135" t="s">
        <v>13</v>
      </c>
      <c r="G124" s="140">
        <v>93.7</v>
      </c>
      <c r="H124" s="81">
        <f>16+57.6</f>
        <v>73.599999999999994</v>
      </c>
      <c r="I124" s="81">
        <f t="shared" ref="I124" si="33">H124/G124*100</f>
        <v>78.548559231590176</v>
      </c>
      <c r="J124" s="135" t="s">
        <v>394</v>
      </c>
      <c r="K124" s="98">
        <v>1200</v>
      </c>
      <c r="L124" s="130">
        <v>1200</v>
      </c>
      <c r="M124" s="230"/>
      <c r="N124" s="238"/>
      <c r="O124" s="238"/>
      <c r="P124" s="238"/>
    </row>
    <row r="125" spans="1:16" ht="72.75" customHeight="1">
      <c r="A125" s="233" t="s">
        <v>200</v>
      </c>
      <c r="B125" s="232" t="s">
        <v>312</v>
      </c>
      <c r="C125" s="230" t="s">
        <v>160</v>
      </c>
      <c r="D125" s="230" t="s">
        <v>20</v>
      </c>
      <c r="E125" s="230" t="s">
        <v>20</v>
      </c>
      <c r="F125" s="135" t="s">
        <v>12</v>
      </c>
      <c r="G125" s="140">
        <f>G126</f>
        <v>329.7</v>
      </c>
      <c r="H125" s="140">
        <f>H126</f>
        <v>329.7</v>
      </c>
      <c r="I125" s="81">
        <f t="shared" ref="I125:I127" si="34">H125/G125*100</f>
        <v>100</v>
      </c>
      <c r="J125" s="135" t="s">
        <v>408</v>
      </c>
      <c r="K125" s="98">
        <v>31</v>
      </c>
      <c r="L125" s="130">
        <v>31</v>
      </c>
      <c r="M125" s="230" t="s">
        <v>683</v>
      </c>
      <c r="N125" s="238" t="s">
        <v>21</v>
      </c>
      <c r="O125" s="238" t="s">
        <v>21</v>
      </c>
      <c r="P125" s="238" t="s">
        <v>21</v>
      </c>
    </row>
    <row r="126" spans="1:16" ht="69.75" customHeight="1">
      <c r="A126" s="233"/>
      <c r="B126" s="232"/>
      <c r="C126" s="230"/>
      <c r="D126" s="230"/>
      <c r="E126" s="230"/>
      <c r="F126" s="135" t="s">
        <v>13</v>
      </c>
      <c r="G126" s="140">
        <v>329.7</v>
      </c>
      <c r="H126" s="81">
        <v>329.7</v>
      </c>
      <c r="I126" s="81">
        <f t="shared" ref="I126" si="35">H126/G126*100</f>
        <v>100</v>
      </c>
      <c r="J126" s="135" t="s">
        <v>409</v>
      </c>
      <c r="K126" s="98">
        <v>6</v>
      </c>
      <c r="L126" s="130">
        <v>5</v>
      </c>
      <c r="M126" s="230"/>
      <c r="N126" s="238"/>
      <c r="O126" s="238"/>
      <c r="P126" s="238"/>
    </row>
    <row r="127" spans="1:16" ht="67.5" customHeight="1">
      <c r="A127" s="233" t="s">
        <v>201</v>
      </c>
      <c r="B127" s="232" t="s">
        <v>46</v>
      </c>
      <c r="C127" s="230" t="s">
        <v>160</v>
      </c>
      <c r="D127" s="230" t="s">
        <v>20</v>
      </c>
      <c r="E127" s="230" t="s">
        <v>20</v>
      </c>
      <c r="F127" s="135" t="s">
        <v>12</v>
      </c>
      <c r="G127" s="140">
        <f>G128</f>
        <v>1760.4</v>
      </c>
      <c r="H127" s="140">
        <f>H128</f>
        <v>1718.4</v>
      </c>
      <c r="I127" s="81">
        <f t="shared" si="34"/>
        <v>97.614178595773694</v>
      </c>
      <c r="J127" s="135" t="s">
        <v>407</v>
      </c>
      <c r="K127" s="98">
        <v>9</v>
      </c>
      <c r="L127" s="130">
        <v>5</v>
      </c>
      <c r="M127" s="246" t="s">
        <v>685</v>
      </c>
      <c r="N127" s="230" t="s">
        <v>21</v>
      </c>
      <c r="O127" s="238" t="s">
        <v>21</v>
      </c>
      <c r="P127" s="238" t="s">
        <v>21</v>
      </c>
    </row>
    <row r="128" spans="1:16" ht="96" customHeight="1">
      <c r="A128" s="233"/>
      <c r="B128" s="232"/>
      <c r="C128" s="230"/>
      <c r="D128" s="230"/>
      <c r="E128" s="230"/>
      <c r="F128" s="135" t="s">
        <v>13</v>
      </c>
      <c r="G128" s="140">
        <v>1760.4</v>
      </c>
      <c r="H128" s="81">
        <v>1718.4</v>
      </c>
      <c r="I128" s="81">
        <f t="shared" ref="I128" si="36">H128/G128*100</f>
        <v>97.614178595773694</v>
      </c>
      <c r="J128" s="135" t="s">
        <v>394</v>
      </c>
      <c r="K128" s="98">
        <v>245</v>
      </c>
      <c r="L128" s="130">
        <v>248</v>
      </c>
      <c r="M128" s="247"/>
      <c r="N128" s="230"/>
      <c r="O128" s="238"/>
      <c r="P128" s="238"/>
    </row>
    <row r="129" spans="1:16" ht="66.75" customHeight="1">
      <c r="A129" s="233" t="s">
        <v>212</v>
      </c>
      <c r="B129" s="232" t="s">
        <v>313</v>
      </c>
      <c r="C129" s="230" t="s">
        <v>160</v>
      </c>
      <c r="D129" s="230" t="s">
        <v>220</v>
      </c>
      <c r="E129" s="230" t="s">
        <v>220</v>
      </c>
      <c r="F129" s="135" t="s">
        <v>12</v>
      </c>
      <c r="G129" s="140">
        <f>G130</f>
        <v>59</v>
      </c>
      <c r="H129" s="140">
        <f>H130</f>
        <v>59</v>
      </c>
      <c r="I129" s="81">
        <f t="shared" ref="I129" si="37">H129/G129*100</f>
        <v>100</v>
      </c>
      <c r="J129" s="135" t="s">
        <v>410</v>
      </c>
      <c r="K129" s="98">
        <v>126</v>
      </c>
      <c r="L129" s="130">
        <v>1008</v>
      </c>
      <c r="M129" s="246" t="s">
        <v>684</v>
      </c>
      <c r="N129" s="238" t="s">
        <v>21</v>
      </c>
      <c r="O129" s="238" t="s">
        <v>21</v>
      </c>
      <c r="P129" s="238" t="s">
        <v>21</v>
      </c>
    </row>
    <row r="130" spans="1:16" ht="66.75" customHeight="1">
      <c r="A130" s="233"/>
      <c r="B130" s="232"/>
      <c r="C130" s="230"/>
      <c r="D130" s="230"/>
      <c r="E130" s="230"/>
      <c r="F130" s="135" t="s">
        <v>13</v>
      </c>
      <c r="G130" s="140">
        <v>59</v>
      </c>
      <c r="H130" s="81">
        <v>59</v>
      </c>
      <c r="I130" s="81">
        <f t="shared" ref="I130" si="38">H130/G130*100</f>
        <v>100</v>
      </c>
      <c r="J130" s="135" t="s">
        <v>411</v>
      </c>
      <c r="K130" s="98">
        <v>40</v>
      </c>
      <c r="L130" s="130">
        <v>42</v>
      </c>
      <c r="M130" s="247"/>
      <c r="N130" s="238"/>
      <c r="O130" s="238"/>
      <c r="P130" s="238"/>
    </row>
    <row r="131" spans="1:16" ht="40.5" customHeight="1">
      <c r="A131" s="233" t="s">
        <v>314</v>
      </c>
      <c r="B131" s="232" t="s">
        <v>174</v>
      </c>
      <c r="C131" s="230" t="s">
        <v>160</v>
      </c>
      <c r="D131" s="230" t="s">
        <v>220</v>
      </c>
      <c r="E131" s="230" t="s">
        <v>220</v>
      </c>
      <c r="F131" s="135" t="s">
        <v>12</v>
      </c>
      <c r="G131" s="140">
        <f>G132</f>
        <v>304</v>
      </c>
      <c r="H131" s="140">
        <f>H132</f>
        <v>304</v>
      </c>
      <c r="I131" s="81">
        <f t="shared" ref="I131" si="39">H131/G131*100</f>
        <v>100</v>
      </c>
      <c r="J131" s="136" t="s">
        <v>412</v>
      </c>
      <c r="K131" s="97">
        <v>2</v>
      </c>
      <c r="L131" s="190">
        <v>2</v>
      </c>
      <c r="M131" s="230" t="s">
        <v>21</v>
      </c>
      <c r="N131" s="238" t="s">
        <v>21</v>
      </c>
      <c r="O131" s="238" t="s">
        <v>21</v>
      </c>
      <c r="P131" s="238" t="s">
        <v>21</v>
      </c>
    </row>
    <row r="132" spans="1:16" ht="48" customHeight="1">
      <c r="A132" s="233"/>
      <c r="B132" s="232"/>
      <c r="C132" s="230"/>
      <c r="D132" s="230"/>
      <c r="E132" s="230"/>
      <c r="F132" s="135" t="s">
        <v>13</v>
      </c>
      <c r="G132" s="140">
        <v>304</v>
      </c>
      <c r="H132" s="81">
        <v>304</v>
      </c>
      <c r="I132" s="81">
        <f t="shared" ref="I132" si="40">H132/G132*100</f>
        <v>100</v>
      </c>
      <c r="J132" s="136" t="s">
        <v>413</v>
      </c>
      <c r="K132" s="97">
        <v>4000</v>
      </c>
      <c r="L132" s="190">
        <v>4000</v>
      </c>
      <c r="M132" s="230"/>
      <c r="N132" s="238"/>
      <c r="O132" s="238"/>
      <c r="P132" s="238"/>
    </row>
    <row r="133" spans="1:16" ht="63" customHeight="1">
      <c r="A133" s="233" t="s">
        <v>315</v>
      </c>
      <c r="B133" s="232" t="s">
        <v>41</v>
      </c>
      <c r="C133" s="230" t="s">
        <v>160</v>
      </c>
      <c r="D133" s="230" t="s">
        <v>20</v>
      </c>
      <c r="E133" s="230" t="s">
        <v>20</v>
      </c>
      <c r="F133" s="135" t="s">
        <v>12</v>
      </c>
      <c r="G133" s="140">
        <f>G134</f>
        <v>7200</v>
      </c>
      <c r="H133" s="140">
        <f>H134</f>
        <v>6648.4</v>
      </c>
      <c r="I133" s="81">
        <f t="shared" ref="I133" si="41">H133/G133*100</f>
        <v>92.338888888888874</v>
      </c>
      <c r="J133" s="136" t="s">
        <v>650</v>
      </c>
      <c r="K133" s="97">
        <v>5098</v>
      </c>
      <c r="L133" s="190">
        <v>5098</v>
      </c>
      <c r="M133" s="230" t="s">
        <v>695</v>
      </c>
      <c r="N133" s="238" t="s">
        <v>21</v>
      </c>
      <c r="O133" s="238" t="s">
        <v>21</v>
      </c>
      <c r="P133" s="238" t="s">
        <v>21</v>
      </c>
    </row>
    <row r="134" spans="1:16" ht="63" customHeight="1">
      <c r="A134" s="233"/>
      <c r="B134" s="232"/>
      <c r="C134" s="230"/>
      <c r="D134" s="230"/>
      <c r="E134" s="230"/>
      <c r="F134" s="135" t="s">
        <v>13</v>
      </c>
      <c r="G134" s="140">
        <v>7200</v>
      </c>
      <c r="H134" s="81">
        <v>6648.4</v>
      </c>
      <c r="I134" s="81">
        <f t="shared" ref="I134" si="42">H134/G134*100</f>
        <v>92.338888888888874</v>
      </c>
      <c r="J134" s="136" t="s">
        <v>414</v>
      </c>
      <c r="K134" s="97">
        <v>615055</v>
      </c>
      <c r="L134" s="190">
        <v>615055</v>
      </c>
      <c r="M134" s="230"/>
      <c r="N134" s="238"/>
      <c r="O134" s="238"/>
      <c r="P134" s="238"/>
    </row>
    <row r="135" spans="1:16" ht="84.75" customHeight="1">
      <c r="A135" s="233" t="s">
        <v>316</v>
      </c>
      <c r="B135" s="232" t="s">
        <v>252</v>
      </c>
      <c r="C135" s="230" t="s">
        <v>160</v>
      </c>
      <c r="D135" s="230" t="s">
        <v>20</v>
      </c>
      <c r="E135" s="230" t="s">
        <v>220</v>
      </c>
      <c r="F135" s="135" t="s">
        <v>12</v>
      </c>
      <c r="G135" s="140">
        <f>G136</f>
        <v>252</v>
      </c>
      <c r="H135" s="140">
        <f>H136</f>
        <v>252</v>
      </c>
      <c r="I135" s="81">
        <f>H135/G135*100</f>
        <v>100</v>
      </c>
      <c r="J135" s="136" t="s">
        <v>415</v>
      </c>
      <c r="K135" s="97">
        <v>15</v>
      </c>
      <c r="L135" s="190">
        <v>15</v>
      </c>
      <c r="M135" s="230" t="s">
        <v>21</v>
      </c>
      <c r="N135" s="238" t="s">
        <v>21</v>
      </c>
      <c r="O135" s="238" t="s">
        <v>21</v>
      </c>
      <c r="P135" s="238" t="s">
        <v>21</v>
      </c>
    </row>
    <row r="136" spans="1:16" ht="84.75" customHeight="1">
      <c r="A136" s="233"/>
      <c r="B136" s="232"/>
      <c r="C136" s="230"/>
      <c r="D136" s="230"/>
      <c r="E136" s="230"/>
      <c r="F136" s="135" t="s">
        <v>13</v>
      </c>
      <c r="G136" s="140">
        <v>252</v>
      </c>
      <c r="H136" s="81">
        <v>252</v>
      </c>
      <c r="I136" s="81">
        <f>H136/G136*100</f>
        <v>100</v>
      </c>
      <c r="J136" s="136" t="s">
        <v>394</v>
      </c>
      <c r="K136" s="97">
        <v>80</v>
      </c>
      <c r="L136" s="190">
        <v>80</v>
      </c>
      <c r="M136" s="230"/>
      <c r="N136" s="238"/>
      <c r="O136" s="238"/>
      <c r="P136" s="238"/>
    </row>
    <row r="137" spans="1:16" ht="37.5" customHeight="1">
      <c r="A137" s="233" t="s">
        <v>317</v>
      </c>
      <c r="B137" s="232" t="s">
        <v>318</v>
      </c>
      <c r="C137" s="230" t="s">
        <v>160</v>
      </c>
      <c r="D137" s="230" t="s">
        <v>369</v>
      </c>
      <c r="E137" s="230" t="s">
        <v>223</v>
      </c>
      <c r="F137" s="135" t="s">
        <v>12</v>
      </c>
      <c r="G137" s="140">
        <f>G138</f>
        <v>646.9</v>
      </c>
      <c r="H137" s="140">
        <f>H138</f>
        <v>643.6</v>
      </c>
      <c r="I137" s="81">
        <f t="shared" ref="I137" si="43">H137/G137*100</f>
        <v>99.489874787447846</v>
      </c>
      <c r="J137" s="136" t="s">
        <v>401</v>
      </c>
      <c r="K137" s="97">
        <v>17</v>
      </c>
      <c r="L137" s="190">
        <v>17</v>
      </c>
      <c r="M137" s="230" t="s">
        <v>21</v>
      </c>
      <c r="N137" s="238" t="s">
        <v>21</v>
      </c>
      <c r="O137" s="238" t="s">
        <v>21</v>
      </c>
      <c r="P137" s="238" t="s">
        <v>21</v>
      </c>
    </row>
    <row r="138" spans="1:16" ht="42" customHeight="1">
      <c r="A138" s="233"/>
      <c r="B138" s="232"/>
      <c r="C138" s="230"/>
      <c r="D138" s="230"/>
      <c r="E138" s="230"/>
      <c r="F138" s="135" t="s">
        <v>13</v>
      </c>
      <c r="G138" s="140">
        <v>646.9</v>
      </c>
      <c r="H138" s="81">
        <v>643.6</v>
      </c>
      <c r="I138" s="81">
        <f t="shared" ref="I138:I150" si="44">H138/G138*100</f>
        <v>99.489874787447846</v>
      </c>
      <c r="J138" s="136" t="s">
        <v>416</v>
      </c>
      <c r="K138" s="97">
        <v>170</v>
      </c>
      <c r="L138" s="190">
        <v>170</v>
      </c>
      <c r="M138" s="230"/>
      <c r="N138" s="238"/>
      <c r="O138" s="238"/>
      <c r="P138" s="238"/>
    </row>
    <row r="139" spans="1:16" ht="43.5" customHeight="1">
      <c r="A139" s="233" t="s">
        <v>319</v>
      </c>
      <c r="B139" s="232" t="s">
        <v>40</v>
      </c>
      <c r="C139" s="254" t="s">
        <v>160</v>
      </c>
      <c r="D139" s="265" t="s">
        <v>221</v>
      </c>
      <c r="E139" s="265" t="s">
        <v>221</v>
      </c>
      <c r="F139" s="135" t="s">
        <v>12</v>
      </c>
      <c r="G139" s="140">
        <f>G140</f>
        <v>1000</v>
      </c>
      <c r="H139" s="140">
        <f>H140</f>
        <v>1000</v>
      </c>
      <c r="I139" s="81">
        <f t="shared" si="44"/>
        <v>100</v>
      </c>
      <c r="J139" s="134" t="s">
        <v>386</v>
      </c>
      <c r="K139" s="98">
        <v>4</v>
      </c>
      <c r="L139" s="130">
        <v>4</v>
      </c>
      <c r="M139" s="230" t="s">
        <v>21</v>
      </c>
      <c r="N139" s="246" t="s">
        <v>484</v>
      </c>
      <c r="O139" s="238" t="s">
        <v>21</v>
      </c>
      <c r="P139" s="238">
        <v>3</v>
      </c>
    </row>
    <row r="140" spans="1:16" ht="60" customHeight="1">
      <c r="A140" s="233"/>
      <c r="B140" s="232"/>
      <c r="C140" s="254"/>
      <c r="D140" s="265"/>
      <c r="E140" s="265"/>
      <c r="F140" s="135" t="s">
        <v>13</v>
      </c>
      <c r="G140" s="140">
        <v>1000</v>
      </c>
      <c r="H140" s="81">
        <v>1000</v>
      </c>
      <c r="I140" s="81">
        <f t="shared" si="44"/>
        <v>100</v>
      </c>
      <c r="J140" s="134" t="s">
        <v>417</v>
      </c>
      <c r="K140" s="98">
        <v>158</v>
      </c>
      <c r="L140" s="130">
        <v>158</v>
      </c>
      <c r="M140" s="230"/>
      <c r="N140" s="247"/>
      <c r="O140" s="238"/>
      <c r="P140" s="238"/>
    </row>
    <row r="141" spans="1:16" ht="61.5" customHeight="1">
      <c r="A141" s="233" t="s">
        <v>320</v>
      </c>
      <c r="B141" s="232" t="s">
        <v>321</v>
      </c>
      <c r="C141" s="254" t="s">
        <v>160</v>
      </c>
      <c r="D141" s="230" t="s">
        <v>20</v>
      </c>
      <c r="E141" s="230" t="s">
        <v>20</v>
      </c>
      <c r="F141" s="135" t="s">
        <v>12</v>
      </c>
      <c r="G141" s="140">
        <f>G142</f>
        <v>730</v>
      </c>
      <c r="H141" s="140">
        <f>H142</f>
        <v>725.8</v>
      </c>
      <c r="I141" s="81">
        <f t="shared" si="44"/>
        <v>99.424657534246577</v>
      </c>
      <c r="J141" s="133" t="s">
        <v>418</v>
      </c>
      <c r="K141" s="97">
        <v>40</v>
      </c>
      <c r="L141" s="195">
        <v>40</v>
      </c>
      <c r="M141" s="243" t="s">
        <v>649</v>
      </c>
      <c r="N141" s="238" t="s">
        <v>21</v>
      </c>
      <c r="O141" s="238" t="s">
        <v>21</v>
      </c>
      <c r="P141" s="238" t="s">
        <v>21</v>
      </c>
    </row>
    <row r="142" spans="1:16" ht="48" customHeight="1">
      <c r="A142" s="233"/>
      <c r="B142" s="232"/>
      <c r="C142" s="254"/>
      <c r="D142" s="230"/>
      <c r="E142" s="230"/>
      <c r="F142" s="135" t="s">
        <v>13</v>
      </c>
      <c r="G142" s="140">
        <v>730</v>
      </c>
      <c r="H142" s="81">
        <v>725.8</v>
      </c>
      <c r="I142" s="81">
        <f t="shared" si="44"/>
        <v>99.424657534246577</v>
      </c>
      <c r="J142" s="133" t="s">
        <v>419</v>
      </c>
      <c r="K142" s="97">
        <v>42</v>
      </c>
      <c r="L142" s="195">
        <v>42</v>
      </c>
      <c r="M142" s="244"/>
      <c r="N142" s="238"/>
      <c r="O142" s="238"/>
      <c r="P142" s="238"/>
    </row>
    <row r="143" spans="1:16" ht="42" customHeight="1">
      <c r="A143" s="233" t="s">
        <v>322</v>
      </c>
      <c r="B143" s="232" t="s">
        <v>323</v>
      </c>
      <c r="C143" s="254" t="s">
        <v>160</v>
      </c>
      <c r="D143" s="265" t="s">
        <v>20</v>
      </c>
      <c r="E143" s="265" t="s">
        <v>20</v>
      </c>
      <c r="F143" s="135" t="s">
        <v>12</v>
      </c>
      <c r="G143" s="140">
        <f t="shared" ref="G143:H143" si="45">G144</f>
        <v>249.8</v>
      </c>
      <c r="H143" s="140">
        <f t="shared" si="45"/>
        <v>174.5</v>
      </c>
      <c r="I143" s="81">
        <f t="shared" si="44"/>
        <v>69.855884707766208</v>
      </c>
      <c r="J143" s="136" t="s">
        <v>420</v>
      </c>
      <c r="K143" s="97">
        <v>10</v>
      </c>
      <c r="L143" s="196">
        <v>10</v>
      </c>
      <c r="M143" s="243" t="s">
        <v>649</v>
      </c>
      <c r="N143" s="238" t="s">
        <v>21</v>
      </c>
      <c r="O143" s="238" t="s">
        <v>21</v>
      </c>
      <c r="P143" s="238" t="s">
        <v>21</v>
      </c>
    </row>
    <row r="144" spans="1:16" ht="48" customHeight="1">
      <c r="A144" s="233"/>
      <c r="B144" s="232"/>
      <c r="C144" s="254"/>
      <c r="D144" s="265"/>
      <c r="E144" s="265"/>
      <c r="F144" s="135" t="s">
        <v>13</v>
      </c>
      <c r="G144" s="140">
        <v>249.8</v>
      </c>
      <c r="H144" s="81">
        <v>174.5</v>
      </c>
      <c r="I144" s="81">
        <f t="shared" si="44"/>
        <v>69.855884707766208</v>
      </c>
      <c r="J144" s="136" t="s">
        <v>421</v>
      </c>
      <c r="K144" s="97">
        <v>300</v>
      </c>
      <c r="L144" s="196">
        <v>330</v>
      </c>
      <c r="M144" s="244"/>
      <c r="N144" s="238"/>
      <c r="O144" s="238"/>
      <c r="P144" s="238"/>
    </row>
    <row r="145" spans="1:16" ht="48" customHeight="1">
      <c r="A145" s="233" t="s">
        <v>324</v>
      </c>
      <c r="B145" s="232" t="s">
        <v>325</v>
      </c>
      <c r="C145" s="254" t="s">
        <v>160</v>
      </c>
      <c r="D145" s="265" t="s">
        <v>369</v>
      </c>
      <c r="E145" s="265" t="s">
        <v>369</v>
      </c>
      <c r="F145" s="135" t="s">
        <v>12</v>
      </c>
      <c r="G145" s="140">
        <f t="shared" ref="G145:H145" si="46">G146</f>
        <v>1215.7</v>
      </c>
      <c r="H145" s="140">
        <f t="shared" si="46"/>
        <v>1215.7</v>
      </c>
      <c r="I145" s="81">
        <f t="shared" si="44"/>
        <v>100</v>
      </c>
      <c r="J145" s="135" t="s">
        <v>401</v>
      </c>
      <c r="K145" s="98">
        <v>12</v>
      </c>
      <c r="L145" s="96">
        <v>11</v>
      </c>
      <c r="M145" s="230" t="s">
        <v>526</v>
      </c>
      <c r="N145" s="238" t="s">
        <v>21</v>
      </c>
      <c r="O145" s="238" t="s">
        <v>21</v>
      </c>
      <c r="P145" s="238" t="s">
        <v>21</v>
      </c>
    </row>
    <row r="146" spans="1:16" ht="48" customHeight="1">
      <c r="A146" s="233"/>
      <c r="B146" s="232"/>
      <c r="C146" s="254"/>
      <c r="D146" s="265"/>
      <c r="E146" s="265"/>
      <c r="F146" s="135" t="s">
        <v>13</v>
      </c>
      <c r="G146" s="140">
        <v>1215.7</v>
      </c>
      <c r="H146" s="81">
        <v>1215.7</v>
      </c>
      <c r="I146" s="81">
        <f t="shared" si="44"/>
        <v>100</v>
      </c>
      <c r="J146" s="135" t="s">
        <v>422</v>
      </c>
      <c r="K146" s="98">
        <v>120</v>
      </c>
      <c r="L146" s="96">
        <v>110</v>
      </c>
      <c r="M146" s="230"/>
      <c r="N146" s="238"/>
      <c r="O146" s="238"/>
      <c r="P146" s="238"/>
    </row>
    <row r="147" spans="1:16" ht="48" customHeight="1">
      <c r="A147" s="233" t="s">
        <v>326</v>
      </c>
      <c r="B147" s="232" t="s">
        <v>327</v>
      </c>
      <c r="C147" s="254" t="s">
        <v>160</v>
      </c>
      <c r="D147" s="265" t="s">
        <v>221</v>
      </c>
      <c r="E147" s="265" t="s">
        <v>221</v>
      </c>
      <c r="F147" s="135" t="s">
        <v>12</v>
      </c>
      <c r="G147" s="140">
        <f t="shared" ref="G147:H147" si="47">G148</f>
        <v>1354</v>
      </c>
      <c r="H147" s="140">
        <f t="shared" si="47"/>
        <v>1354</v>
      </c>
      <c r="I147" s="81">
        <f t="shared" si="44"/>
        <v>100</v>
      </c>
      <c r="J147" s="136" t="s">
        <v>423</v>
      </c>
      <c r="K147" s="97">
        <v>50</v>
      </c>
      <c r="L147" s="96">
        <v>50</v>
      </c>
      <c r="M147" s="230" t="s">
        <v>21</v>
      </c>
      <c r="N147" s="238" t="s">
        <v>21</v>
      </c>
      <c r="O147" s="238" t="s">
        <v>21</v>
      </c>
      <c r="P147" s="238" t="s">
        <v>21</v>
      </c>
    </row>
    <row r="148" spans="1:16" ht="48" customHeight="1">
      <c r="A148" s="233"/>
      <c r="B148" s="232"/>
      <c r="C148" s="254"/>
      <c r="D148" s="265"/>
      <c r="E148" s="265"/>
      <c r="F148" s="135" t="s">
        <v>13</v>
      </c>
      <c r="G148" s="140">
        <v>1354</v>
      </c>
      <c r="H148" s="81">
        <v>1354</v>
      </c>
      <c r="I148" s="81">
        <f t="shared" si="44"/>
        <v>100</v>
      </c>
      <c r="J148" s="136" t="s">
        <v>424</v>
      </c>
      <c r="K148" s="97">
        <v>1</v>
      </c>
      <c r="L148" s="96">
        <v>1</v>
      </c>
      <c r="M148" s="230"/>
      <c r="N148" s="238"/>
      <c r="O148" s="238"/>
      <c r="P148" s="238"/>
    </row>
    <row r="149" spans="1:16" ht="75.75" customHeight="1">
      <c r="A149" s="267" t="s">
        <v>509</v>
      </c>
      <c r="B149" s="269" t="s">
        <v>508</v>
      </c>
      <c r="C149" s="236" t="s">
        <v>160</v>
      </c>
      <c r="D149" s="239" t="s">
        <v>20</v>
      </c>
      <c r="E149" s="239" t="s">
        <v>20</v>
      </c>
      <c r="F149" s="135" t="s">
        <v>12</v>
      </c>
      <c r="G149" s="140">
        <f>G150</f>
        <v>12284</v>
      </c>
      <c r="H149" s="140">
        <f>H150</f>
        <v>12284</v>
      </c>
      <c r="I149" s="81">
        <f t="shared" si="44"/>
        <v>100</v>
      </c>
      <c r="J149" s="197" t="s">
        <v>510</v>
      </c>
      <c r="K149" s="136">
        <v>100</v>
      </c>
      <c r="L149" s="96">
        <v>100</v>
      </c>
      <c r="M149" s="246" t="s">
        <v>21</v>
      </c>
      <c r="N149" s="246" t="s">
        <v>484</v>
      </c>
      <c r="O149" s="238" t="s">
        <v>21</v>
      </c>
      <c r="P149" s="238">
        <v>4</v>
      </c>
    </row>
    <row r="150" spans="1:16" ht="48" customHeight="1">
      <c r="A150" s="268"/>
      <c r="B150" s="270"/>
      <c r="C150" s="236"/>
      <c r="D150" s="240"/>
      <c r="E150" s="240"/>
      <c r="F150" s="135" t="s">
        <v>13</v>
      </c>
      <c r="G150" s="140">
        <v>12284</v>
      </c>
      <c r="H150" s="100">
        <v>12284</v>
      </c>
      <c r="I150" s="81">
        <f t="shared" si="44"/>
        <v>100</v>
      </c>
      <c r="J150" s="191" t="s">
        <v>511</v>
      </c>
      <c r="K150" s="136">
        <v>4</v>
      </c>
      <c r="L150" s="96">
        <v>4</v>
      </c>
      <c r="M150" s="247"/>
      <c r="N150" s="247"/>
      <c r="O150" s="238"/>
      <c r="P150" s="238"/>
    </row>
    <row r="151" spans="1:16" ht="27.75" customHeight="1">
      <c r="A151" s="237" t="s">
        <v>487</v>
      </c>
      <c r="B151" s="230" t="s">
        <v>710</v>
      </c>
      <c r="C151" s="230"/>
      <c r="D151" s="230"/>
      <c r="E151" s="230"/>
      <c r="F151" s="130" t="s">
        <v>12</v>
      </c>
      <c r="G151" s="80">
        <f>G152</f>
        <v>1156.3</v>
      </c>
      <c r="H151" s="80">
        <f>H152</f>
        <v>1156.3</v>
      </c>
      <c r="I151" s="80">
        <f>I152</f>
        <v>100</v>
      </c>
      <c r="J151" s="230" t="s">
        <v>17</v>
      </c>
      <c r="K151" s="230" t="s">
        <v>17</v>
      </c>
      <c r="L151" s="230" t="s">
        <v>17</v>
      </c>
      <c r="M151" s="230" t="s">
        <v>17</v>
      </c>
      <c r="N151" s="230" t="s">
        <v>17</v>
      </c>
      <c r="O151" s="230" t="s">
        <v>17</v>
      </c>
      <c r="P151" s="230" t="s">
        <v>17</v>
      </c>
    </row>
    <row r="152" spans="1:16" ht="27.75" customHeight="1">
      <c r="A152" s="237"/>
      <c r="B152" s="230"/>
      <c r="C152" s="230"/>
      <c r="D152" s="230"/>
      <c r="E152" s="230"/>
      <c r="F152" s="130" t="s">
        <v>13</v>
      </c>
      <c r="G152" s="80">
        <f>G154+G156+G158+G160</f>
        <v>1156.3</v>
      </c>
      <c r="H152" s="80">
        <f>H154+H156+H158+H160</f>
        <v>1156.3</v>
      </c>
      <c r="I152" s="80">
        <f t="shared" ref="I152:I160" si="48">H152/G152*100</f>
        <v>100</v>
      </c>
      <c r="J152" s="230"/>
      <c r="K152" s="230"/>
      <c r="L152" s="230"/>
      <c r="M152" s="230"/>
      <c r="N152" s="230"/>
      <c r="O152" s="230"/>
      <c r="P152" s="230"/>
    </row>
    <row r="153" spans="1:16" ht="38.25" customHeight="1">
      <c r="A153" s="233" t="s">
        <v>244</v>
      </c>
      <c r="B153" s="232" t="s">
        <v>329</v>
      </c>
      <c r="C153" s="230" t="s">
        <v>51</v>
      </c>
      <c r="D153" s="230" t="s">
        <v>220</v>
      </c>
      <c r="E153" s="230" t="s">
        <v>220</v>
      </c>
      <c r="F153" s="130" t="s">
        <v>12</v>
      </c>
      <c r="G153" s="140">
        <f>G154</f>
        <v>147.80000000000001</v>
      </c>
      <c r="H153" s="101">
        <f>H154</f>
        <v>147.80000000000001</v>
      </c>
      <c r="I153" s="102">
        <f t="shared" si="48"/>
        <v>100</v>
      </c>
      <c r="J153" s="198" t="s">
        <v>407</v>
      </c>
      <c r="K153" s="83">
        <v>2</v>
      </c>
      <c r="L153" s="130">
        <v>2</v>
      </c>
      <c r="M153" s="230" t="s">
        <v>21</v>
      </c>
      <c r="N153" s="230" t="s">
        <v>21</v>
      </c>
      <c r="O153" s="230" t="s">
        <v>21</v>
      </c>
      <c r="P153" s="230" t="s">
        <v>21</v>
      </c>
    </row>
    <row r="154" spans="1:16" ht="72" customHeight="1">
      <c r="A154" s="233"/>
      <c r="B154" s="232"/>
      <c r="C154" s="230"/>
      <c r="D154" s="230"/>
      <c r="E154" s="230"/>
      <c r="F154" s="130" t="s">
        <v>13</v>
      </c>
      <c r="G154" s="140">
        <v>147.80000000000001</v>
      </c>
      <c r="H154" s="101">
        <v>147.80000000000001</v>
      </c>
      <c r="I154" s="102">
        <f t="shared" si="48"/>
        <v>100</v>
      </c>
      <c r="J154" s="198" t="s">
        <v>425</v>
      </c>
      <c r="K154" s="83">
        <v>70</v>
      </c>
      <c r="L154" s="130">
        <v>70</v>
      </c>
      <c r="M154" s="230"/>
      <c r="N154" s="230"/>
      <c r="O154" s="230"/>
      <c r="P154" s="230"/>
    </row>
    <row r="155" spans="1:16" ht="47.25" customHeight="1">
      <c r="A155" s="233" t="s">
        <v>54</v>
      </c>
      <c r="B155" s="232" t="s">
        <v>330</v>
      </c>
      <c r="C155" s="230" t="s">
        <v>51</v>
      </c>
      <c r="D155" s="230" t="s">
        <v>20</v>
      </c>
      <c r="E155" s="230" t="s">
        <v>20</v>
      </c>
      <c r="F155" s="130" t="s">
        <v>12</v>
      </c>
      <c r="G155" s="140">
        <f>G156</f>
        <v>691.8</v>
      </c>
      <c r="H155" s="101">
        <f>H156</f>
        <v>691.8</v>
      </c>
      <c r="I155" s="102">
        <f t="shared" si="48"/>
        <v>100</v>
      </c>
      <c r="J155" s="198" t="s">
        <v>407</v>
      </c>
      <c r="K155" s="83">
        <v>5</v>
      </c>
      <c r="L155" s="130">
        <v>5</v>
      </c>
      <c r="M155" s="230" t="s">
        <v>21</v>
      </c>
      <c r="N155" s="230" t="s">
        <v>21</v>
      </c>
      <c r="O155" s="230" t="s">
        <v>21</v>
      </c>
      <c r="P155" s="230" t="s">
        <v>21</v>
      </c>
    </row>
    <row r="156" spans="1:16" ht="81.75" customHeight="1">
      <c r="A156" s="233"/>
      <c r="B156" s="232"/>
      <c r="C156" s="230"/>
      <c r="D156" s="230"/>
      <c r="E156" s="230"/>
      <c r="F156" s="130" t="s">
        <v>13</v>
      </c>
      <c r="G156" s="140">
        <v>691.8</v>
      </c>
      <c r="H156" s="101">
        <v>691.8</v>
      </c>
      <c r="I156" s="102">
        <f t="shared" si="48"/>
        <v>100</v>
      </c>
      <c r="J156" s="198" t="s">
        <v>426</v>
      </c>
      <c r="K156" s="83">
        <v>700</v>
      </c>
      <c r="L156" s="130">
        <v>700</v>
      </c>
      <c r="M156" s="230"/>
      <c r="N156" s="230"/>
      <c r="O156" s="230"/>
      <c r="P156" s="230"/>
    </row>
    <row r="157" spans="1:16" ht="69" customHeight="1">
      <c r="A157" s="233" t="s">
        <v>55</v>
      </c>
      <c r="B157" s="232" t="s">
        <v>331</v>
      </c>
      <c r="C157" s="230" t="s">
        <v>51</v>
      </c>
      <c r="D157" s="230" t="s">
        <v>20</v>
      </c>
      <c r="E157" s="230" t="s">
        <v>20</v>
      </c>
      <c r="F157" s="130" t="s">
        <v>12</v>
      </c>
      <c r="G157" s="140">
        <f>G158</f>
        <v>113.7</v>
      </c>
      <c r="H157" s="101">
        <f>H158</f>
        <v>113.7</v>
      </c>
      <c r="I157" s="102">
        <f t="shared" si="48"/>
        <v>100</v>
      </c>
      <c r="J157" s="198" t="s">
        <v>427</v>
      </c>
      <c r="K157" s="83">
        <v>240</v>
      </c>
      <c r="L157" s="130">
        <v>240</v>
      </c>
      <c r="M157" s="230" t="s">
        <v>21</v>
      </c>
      <c r="N157" s="230" t="s">
        <v>21</v>
      </c>
      <c r="O157" s="230" t="s">
        <v>21</v>
      </c>
      <c r="P157" s="230" t="s">
        <v>21</v>
      </c>
    </row>
    <row r="158" spans="1:16" ht="135" customHeight="1">
      <c r="A158" s="233"/>
      <c r="B158" s="232"/>
      <c r="C158" s="230"/>
      <c r="D158" s="230"/>
      <c r="E158" s="230"/>
      <c r="F158" s="130" t="s">
        <v>13</v>
      </c>
      <c r="G158" s="140">
        <v>113.7</v>
      </c>
      <c r="H158" s="101">
        <v>113.7</v>
      </c>
      <c r="I158" s="102">
        <f t="shared" si="48"/>
        <v>100</v>
      </c>
      <c r="J158" s="199" t="s">
        <v>428</v>
      </c>
      <c r="K158" s="83">
        <v>60</v>
      </c>
      <c r="L158" s="96">
        <v>60</v>
      </c>
      <c r="M158" s="230"/>
      <c r="N158" s="230"/>
      <c r="O158" s="230"/>
      <c r="P158" s="230"/>
    </row>
    <row r="159" spans="1:16" ht="39" customHeight="1">
      <c r="A159" s="233" t="s">
        <v>56</v>
      </c>
      <c r="B159" s="232" t="s">
        <v>332</v>
      </c>
      <c r="C159" s="230" t="s">
        <v>51</v>
      </c>
      <c r="D159" s="230" t="s">
        <v>20</v>
      </c>
      <c r="E159" s="230" t="s">
        <v>20</v>
      </c>
      <c r="F159" s="130" t="s">
        <v>12</v>
      </c>
      <c r="G159" s="140">
        <f>G160</f>
        <v>203</v>
      </c>
      <c r="H159" s="101">
        <f>H160</f>
        <v>203</v>
      </c>
      <c r="I159" s="102">
        <f t="shared" si="48"/>
        <v>100</v>
      </c>
      <c r="J159" s="198" t="s">
        <v>407</v>
      </c>
      <c r="K159" s="83">
        <v>2</v>
      </c>
      <c r="L159" s="130">
        <v>2</v>
      </c>
      <c r="M159" s="230" t="s">
        <v>21</v>
      </c>
      <c r="N159" s="230" t="s">
        <v>21</v>
      </c>
      <c r="O159" s="230" t="s">
        <v>21</v>
      </c>
      <c r="P159" s="230" t="s">
        <v>21</v>
      </c>
    </row>
    <row r="160" spans="1:16" ht="72.75" customHeight="1">
      <c r="A160" s="233"/>
      <c r="B160" s="232"/>
      <c r="C160" s="230"/>
      <c r="D160" s="230"/>
      <c r="E160" s="230"/>
      <c r="F160" s="130" t="s">
        <v>13</v>
      </c>
      <c r="G160" s="140">
        <v>203</v>
      </c>
      <c r="H160" s="101">
        <v>203</v>
      </c>
      <c r="I160" s="102">
        <f t="shared" si="48"/>
        <v>100</v>
      </c>
      <c r="J160" s="198" t="s">
        <v>429</v>
      </c>
      <c r="K160" s="83">
        <v>50</v>
      </c>
      <c r="L160" s="130">
        <v>50</v>
      </c>
      <c r="M160" s="230"/>
      <c r="N160" s="230"/>
      <c r="O160" s="230"/>
      <c r="P160" s="230"/>
    </row>
    <row r="161" spans="1:16" ht="21" customHeight="1">
      <c r="A161" s="266" t="s">
        <v>42</v>
      </c>
      <c r="B161" s="234" t="s">
        <v>333</v>
      </c>
      <c r="C161" s="234" t="s">
        <v>253</v>
      </c>
      <c r="D161" s="234"/>
      <c r="E161" s="234"/>
      <c r="F161" s="130" t="s">
        <v>12</v>
      </c>
      <c r="G161" s="80">
        <f>G162</f>
        <v>65548.7</v>
      </c>
      <c r="H161" s="80">
        <f>H162</f>
        <v>65162.700000000004</v>
      </c>
      <c r="I161" s="80">
        <f>I162</f>
        <v>99.411124858311467</v>
      </c>
      <c r="J161" s="230" t="s">
        <v>17</v>
      </c>
      <c r="K161" s="230" t="s">
        <v>17</v>
      </c>
      <c r="L161" s="230" t="s">
        <v>17</v>
      </c>
      <c r="M161" s="230" t="s">
        <v>17</v>
      </c>
      <c r="N161" s="230" t="s">
        <v>17</v>
      </c>
      <c r="O161" s="230" t="s">
        <v>17</v>
      </c>
      <c r="P161" s="230" t="s">
        <v>17</v>
      </c>
    </row>
    <row r="162" spans="1:16" ht="21" customHeight="1">
      <c r="A162" s="266"/>
      <c r="B162" s="234"/>
      <c r="C162" s="234"/>
      <c r="D162" s="234"/>
      <c r="E162" s="234"/>
      <c r="F162" s="130" t="s">
        <v>13</v>
      </c>
      <c r="G162" s="80">
        <f>G166</f>
        <v>65548.7</v>
      </c>
      <c r="H162" s="80">
        <f>H166</f>
        <v>65162.700000000004</v>
      </c>
      <c r="I162" s="80">
        <f>H162/G162*100</f>
        <v>99.411124858311467</v>
      </c>
      <c r="J162" s="230"/>
      <c r="K162" s="230"/>
      <c r="L162" s="230"/>
      <c r="M162" s="230"/>
      <c r="N162" s="230"/>
      <c r="O162" s="230"/>
      <c r="P162" s="230"/>
    </row>
    <row r="163" spans="1:16" ht="21" customHeight="1">
      <c r="A163" s="266"/>
      <c r="B163" s="234"/>
      <c r="C163" s="234" t="s">
        <v>246</v>
      </c>
      <c r="D163" s="234"/>
      <c r="E163" s="234"/>
      <c r="F163" s="130" t="s">
        <v>12</v>
      </c>
      <c r="G163" s="80">
        <f>G161</f>
        <v>65548.7</v>
      </c>
      <c r="H163" s="80">
        <f t="shared" ref="H163:I163" si="49">H161</f>
        <v>65162.700000000004</v>
      </c>
      <c r="I163" s="80">
        <f t="shared" si="49"/>
        <v>99.411124858311467</v>
      </c>
      <c r="J163" s="230" t="s">
        <v>17</v>
      </c>
      <c r="K163" s="230" t="s">
        <v>17</v>
      </c>
      <c r="L163" s="230" t="s">
        <v>17</v>
      </c>
      <c r="M163" s="230" t="s">
        <v>17</v>
      </c>
      <c r="N163" s="230" t="s">
        <v>17</v>
      </c>
      <c r="O163" s="230" t="s">
        <v>17</v>
      </c>
      <c r="P163" s="230" t="s">
        <v>17</v>
      </c>
    </row>
    <row r="164" spans="1:16" ht="21" customHeight="1">
      <c r="A164" s="266"/>
      <c r="B164" s="234"/>
      <c r="C164" s="234"/>
      <c r="D164" s="234"/>
      <c r="E164" s="234"/>
      <c r="F164" s="130" t="s">
        <v>13</v>
      </c>
      <c r="G164" s="80">
        <f>G162</f>
        <v>65548.7</v>
      </c>
      <c r="H164" s="80">
        <f>H162</f>
        <v>65162.700000000004</v>
      </c>
      <c r="I164" s="80">
        <f>I162</f>
        <v>99.411124858311467</v>
      </c>
      <c r="J164" s="230"/>
      <c r="K164" s="230"/>
      <c r="L164" s="230"/>
      <c r="M164" s="230"/>
      <c r="N164" s="230"/>
      <c r="O164" s="230"/>
      <c r="P164" s="230"/>
    </row>
    <row r="165" spans="1:16" ht="21" customHeight="1">
      <c r="A165" s="237" t="s">
        <v>43</v>
      </c>
      <c r="B165" s="230" t="s">
        <v>334</v>
      </c>
      <c r="C165" s="230"/>
      <c r="D165" s="230"/>
      <c r="E165" s="230"/>
      <c r="F165" s="130" t="s">
        <v>12</v>
      </c>
      <c r="G165" s="81">
        <f>G166</f>
        <v>65548.7</v>
      </c>
      <c r="H165" s="81">
        <f>H166</f>
        <v>65162.700000000004</v>
      </c>
      <c r="I165" s="81">
        <f>I166</f>
        <v>99.411124858311467</v>
      </c>
      <c r="J165" s="230" t="s">
        <v>17</v>
      </c>
      <c r="K165" s="230" t="s">
        <v>17</v>
      </c>
      <c r="L165" s="230" t="s">
        <v>17</v>
      </c>
      <c r="M165" s="230" t="s">
        <v>17</v>
      </c>
      <c r="N165" s="230" t="s">
        <v>17</v>
      </c>
      <c r="O165" s="230" t="s">
        <v>17</v>
      </c>
      <c r="P165" s="230" t="s">
        <v>17</v>
      </c>
    </row>
    <row r="166" spans="1:16" ht="21" customHeight="1">
      <c r="A166" s="237"/>
      <c r="B166" s="230"/>
      <c r="C166" s="230"/>
      <c r="D166" s="230"/>
      <c r="E166" s="230"/>
      <c r="F166" s="130" t="s">
        <v>13</v>
      </c>
      <c r="G166" s="81">
        <f>G168+G170+G172+G176+G174+G178+G180+G182</f>
        <v>65548.7</v>
      </c>
      <c r="H166" s="81">
        <f>H168+H170+H172+H176+H174+H178+H180+H182</f>
        <v>65162.700000000004</v>
      </c>
      <c r="I166" s="81">
        <f>H166/G166*100</f>
        <v>99.411124858311467</v>
      </c>
      <c r="J166" s="230"/>
      <c r="K166" s="230"/>
      <c r="L166" s="230"/>
      <c r="M166" s="230"/>
      <c r="N166" s="230"/>
      <c r="O166" s="230"/>
      <c r="P166" s="230"/>
    </row>
    <row r="167" spans="1:16" ht="33" customHeight="1">
      <c r="A167" s="237" t="s">
        <v>57</v>
      </c>
      <c r="B167" s="232" t="s">
        <v>45</v>
      </c>
      <c r="C167" s="230" t="s">
        <v>160</v>
      </c>
      <c r="D167" s="230" t="s">
        <v>20</v>
      </c>
      <c r="E167" s="230" t="s">
        <v>20</v>
      </c>
      <c r="F167" s="130" t="s">
        <v>12</v>
      </c>
      <c r="G167" s="140">
        <f>G168</f>
        <v>70</v>
      </c>
      <c r="H167" s="81">
        <f>H168</f>
        <v>70</v>
      </c>
      <c r="I167" s="81">
        <f t="shared" ref="I167:I169" si="50">H167/G167*100</f>
        <v>100</v>
      </c>
      <c r="J167" s="135" t="s">
        <v>430</v>
      </c>
      <c r="K167" s="83">
        <v>3</v>
      </c>
      <c r="L167" s="190">
        <v>3</v>
      </c>
      <c r="M167" s="243" t="s">
        <v>21</v>
      </c>
      <c r="N167" s="230" t="s">
        <v>21</v>
      </c>
      <c r="O167" s="238" t="s">
        <v>21</v>
      </c>
      <c r="P167" s="238" t="s">
        <v>21</v>
      </c>
    </row>
    <row r="168" spans="1:16" ht="33" customHeight="1">
      <c r="A168" s="237"/>
      <c r="B168" s="232"/>
      <c r="C168" s="230"/>
      <c r="D168" s="230"/>
      <c r="E168" s="230"/>
      <c r="F168" s="130" t="s">
        <v>13</v>
      </c>
      <c r="G168" s="140">
        <v>70</v>
      </c>
      <c r="H168" s="81">
        <v>70</v>
      </c>
      <c r="I168" s="81">
        <f t="shared" ref="I168" si="51">H168/G168*100</f>
        <v>100</v>
      </c>
      <c r="J168" s="135" t="s">
        <v>431</v>
      </c>
      <c r="K168" s="83">
        <v>329423</v>
      </c>
      <c r="L168" s="196" t="s">
        <v>651</v>
      </c>
      <c r="M168" s="244"/>
      <c r="N168" s="230"/>
      <c r="O168" s="238"/>
      <c r="P168" s="238"/>
    </row>
    <row r="169" spans="1:16" ht="33" customHeight="1">
      <c r="A169" s="237" t="s">
        <v>58</v>
      </c>
      <c r="B169" s="232" t="s">
        <v>239</v>
      </c>
      <c r="C169" s="230" t="s">
        <v>160</v>
      </c>
      <c r="D169" s="230" t="s">
        <v>220</v>
      </c>
      <c r="E169" s="230" t="s">
        <v>220</v>
      </c>
      <c r="F169" s="130" t="s">
        <v>12</v>
      </c>
      <c r="G169" s="140">
        <f>G170</f>
        <v>500</v>
      </c>
      <c r="H169" s="81">
        <f>H170</f>
        <v>456.9</v>
      </c>
      <c r="I169" s="81">
        <f t="shared" si="50"/>
        <v>91.38</v>
      </c>
      <c r="J169" s="140" t="s">
        <v>432</v>
      </c>
      <c r="K169" s="200">
        <v>1</v>
      </c>
      <c r="L169" s="190">
        <v>1</v>
      </c>
      <c r="M169" s="243" t="s">
        <v>21</v>
      </c>
      <c r="N169" s="238" t="s">
        <v>21</v>
      </c>
      <c r="O169" s="238" t="s">
        <v>21</v>
      </c>
      <c r="P169" s="238" t="s">
        <v>21</v>
      </c>
    </row>
    <row r="170" spans="1:16" ht="33" customHeight="1">
      <c r="A170" s="237"/>
      <c r="B170" s="232"/>
      <c r="C170" s="230"/>
      <c r="D170" s="230"/>
      <c r="E170" s="230"/>
      <c r="F170" s="130" t="s">
        <v>13</v>
      </c>
      <c r="G170" s="140">
        <v>500</v>
      </c>
      <c r="H170" s="81">
        <v>456.9</v>
      </c>
      <c r="I170" s="81">
        <f t="shared" ref="I170" si="52">H170/G170*100</f>
        <v>91.38</v>
      </c>
      <c r="J170" s="140" t="s">
        <v>433</v>
      </c>
      <c r="K170" s="200">
        <v>2500</v>
      </c>
      <c r="L170" s="190">
        <v>2500</v>
      </c>
      <c r="M170" s="244"/>
      <c r="N170" s="238"/>
      <c r="O170" s="238"/>
      <c r="P170" s="238"/>
    </row>
    <row r="171" spans="1:16" ht="35.25" customHeight="1">
      <c r="A171" s="237" t="s">
        <v>202</v>
      </c>
      <c r="B171" s="232" t="s">
        <v>335</v>
      </c>
      <c r="C171" s="230" t="s">
        <v>160</v>
      </c>
      <c r="D171" s="230" t="s">
        <v>220</v>
      </c>
      <c r="E171" s="230" t="s">
        <v>220</v>
      </c>
      <c r="F171" s="130" t="s">
        <v>12</v>
      </c>
      <c r="G171" s="140">
        <f>G172</f>
        <v>70</v>
      </c>
      <c r="H171" s="81">
        <f>H172</f>
        <v>70</v>
      </c>
      <c r="I171" s="81">
        <f t="shared" ref="I171:I182" si="53">H171/G171*100</f>
        <v>100</v>
      </c>
      <c r="J171" s="135" t="s">
        <v>434</v>
      </c>
      <c r="K171" s="83">
        <v>3</v>
      </c>
      <c r="L171" s="130">
        <v>3</v>
      </c>
      <c r="M171" s="230" t="s">
        <v>21</v>
      </c>
      <c r="N171" s="238" t="s">
        <v>21</v>
      </c>
      <c r="O171" s="238" t="s">
        <v>21</v>
      </c>
      <c r="P171" s="238" t="s">
        <v>21</v>
      </c>
    </row>
    <row r="172" spans="1:16" ht="35.25" customHeight="1">
      <c r="A172" s="237"/>
      <c r="B172" s="232"/>
      <c r="C172" s="230"/>
      <c r="D172" s="230"/>
      <c r="E172" s="230"/>
      <c r="F172" s="130" t="s">
        <v>13</v>
      </c>
      <c r="G172" s="140">
        <v>70</v>
      </c>
      <c r="H172" s="81">
        <v>70</v>
      </c>
      <c r="I172" s="81">
        <f t="shared" si="53"/>
        <v>100</v>
      </c>
      <c r="J172" s="135" t="s">
        <v>394</v>
      </c>
      <c r="K172" s="83">
        <v>126</v>
      </c>
      <c r="L172" s="130">
        <v>126</v>
      </c>
      <c r="M172" s="230"/>
      <c r="N172" s="238"/>
      <c r="O172" s="238"/>
      <c r="P172" s="238"/>
    </row>
    <row r="173" spans="1:16" ht="43.5" customHeight="1">
      <c r="A173" s="237" t="s">
        <v>203</v>
      </c>
      <c r="B173" s="232" t="s">
        <v>44</v>
      </c>
      <c r="C173" s="230" t="s">
        <v>160</v>
      </c>
      <c r="D173" s="230" t="s">
        <v>20</v>
      </c>
      <c r="E173" s="230" t="s">
        <v>20</v>
      </c>
      <c r="F173" s="130" t="s">
        <v>12</v>
      </c>
      <c r="G173" s="140">
        <f>G174</f>
        <v>36539</v>
      </c>
      <c r="H173" s="81">
        <f>H174</f>
        <v>36299.4</v>
      </c>
      <c r="I173" s="81">
        <f>H173/G173*100</f>
        <v>99.344262295081975</v>
      </c>
      <c r="J173" s="198" t="s">
        <v>435</v>
      </c>
      <c r="K173" s="83">
        <v>2</v>
      </c>
      <c r="L173" s="130">
        <v>2</v>
      </c>
      <c r="M173" s="230" t="s">
        <v>21</v>
      </c>
      <c r="N173" s="238" t="s">
        <v>21</v>
      </c>
      <c r="O173" s="238" t="s">
        <v>21</v>
      </c>
      <c r="P173" s="238" t="s">
        <v>21</v>
      </c>
    </row>
    <row r="174" spans="1:16" ht="32.25" customHeight="1">
      <c r="A174" s="237"/>
      <c r="B174" s="232"/>
      <c r="C174" s="230"/>
      <c r="D174" s="230"/>
      <c r="E174" s="230"/>
      <c r="F174" s="130" t="s">
        <v>13</v>
      </c>
      <c r="G174" s="140">
        <v>36539</v>
      </c>
      <c r="H174" s="81">
        <v>36299.4</v>
      </c>
      <c r="I174" s="81">
        <f>H174/G174*100</f>
        <v>99.344262295081975</v>
      </c>
      <c r="J174" s="135" t="s">
        <v>436</v>
      </c>
      <c r="K174" s="83">
        <v>0</v>
      </c>
      <c r="L174" s="130">
        <v>0</v>
      </c>
      <c r="M174" s="230"/>
      <c r="N174" s="238"/>
      <c r="O174" s="238"/>
      <c r="P174" s="238"/>
    </row>
    <row r="175" spans="1:16" ht="53.25" customHeight="1">
      <c r="A175" s="237" t="s">
        <v>204</v>
      </c>
      <c r="B175" s="232" t="s">
        <v>241</v>
      </c>
      <c r="C175" s="230" t="s">
        <v>160</v>
      </c>
      <c r="D175" s="230" t="s">
        <v>20</v>
      </c>
      <c r="E175" s="230" t="s">
        <v>20</v>
      </c>
      <c r="F175" s="130" t="s">
        <v>12</v>
      </c>
      <c r="G175" s="140">
        <f>G176</f>
        <v>96</v>
      </c>
      <c r="H175" s="81">
        <f>H176</f>
        <v>96</v>
      </c>
      <c r="I175" s="81">
        <f t="shared" si="53"/>
        <v>100</v>
      </c>
      <c r="J175" s="135" t="s">
        <v>437</v>
      </c>
      <c r="K175" s="98">
        <v>20</v>
      </c>
      <c r="L175" s="190">
        <v>20</v>
      </c>
      <c r="M175" s="243" t="s">
        <v>21</v>
      </c>
      <c r="N175" s="238" t="s">
        <v>21</v>
      </c>
      <c r="O175" s="238" t="s">
        <v>21</v>
      </c>
      <c r="P175" s="238" t="s">
        <v>21</v>
      </c>
    </row>
    <row r="176" spans="1:16" ht="53.25" customHeight="1">
      <c r="A176" s="237"/>
      <c r="B176" s="232"/>
      <c r="C176" s="230"/>
      <c r="D176" s="230"/>
      <c r="E176" s="230"/>
      <c r="F176" s="130" t="s">
        <v>13</v>
      </c>
      <c r="G176" s="140">
        <v>96</v>
      </c>
      <c r="H176" s="81">
        <v>96</v>
      </c>
      <c r="I176" s="81">
        <f t="shared" si="53"/>
        <v>100</v>
      </c>
      <c r="J176" s="135" t="s">
        <v>438</v>
      </c>
      <c r="K176" s="83">
        <v>12</v>
      </c>
      <c r="L176" s="190">
        <v>12</v>
      </c>
      <c r="M176" s="244"/>
      <c r="N176" s="238"/>
      <c r="O176" s="238"/>
      <c r="P176" s="238"/>
    </row>
    <row r="177" spans="1:16" ht="40.5" customHeight="1">
      <c r="A177" s="237" t="s">
        <v>205</v>
      </c>
      <c r="B177" s="232" t="s">
        <v>175</v>
      </c>
      <c r="C177" s="230" t="s">
        <v>160</v>
      </c>
      <c r="D177" s="230" t="s">
        <v>20</v>
      </c>
      <c r="E177" s="230" t="s">
        <v>20</v>
      </c>
      <c r="F177" s="130" t="s">
        <v>12</v>
      </c>
      <c r="G177" s="140">
        <f>G178</f>
        <v>76</v>
      </c>
      <c r="H177" s="81">
        <f>H178</f>
        <v>76</v>
      </c>
      <c r="I177" s="81">
        <f t="shared" si="53"/>
        <v>100</v>
      </c>
      <c r="J177" s="135" t="s">
        <v>439</v>
      </c>
      <c r="K177" s="83">
        <v>7</v>
      </c>
      <c r="L177" s="130">
        <v>5</v>
      </c>
      <c r="M177" s="230" t="s">
        <v>678</v>
      </c>
      <c r="N177" s="238" t="s">
        <v>21</v>
      </c>
      <c r="O177" s="238" t="s">
        <v>21</v>
      </c>
      <c r="P177" s="238" t="s">
        <v>21</v>
      </c>
    </row>
    <row r="178" spans="1:16" ht="77.25" customHeight="1">
      <c r="A178" s="237"/>
      <c r="B178" s="232"/>
      <c r="C178" s="230"/>
      <c r="D178" s="230"/>
      <c r="E178" s="230"/>
      <c r="F178" s="130" t="s">
        <v>13</v>
      </c>
      <c r="G178" s="140">
        <v>76</v>
      </c>
      <c r="H178" s="81">
        <v>76</v>
      </c>
      <c r="I178" s="81">
        <f t="shared" si="53"/>
        <v>100</v>
      </c>
      <c r="J178" s="135" t="s">
        <v>440</v>
      </c>
      <c r="K178" s="83">
        <v>1</v>
      </c>
      <c r="L178" s="201">
        <v>3</v>
      </c>
      <c r="M178" s="230"/>
      <c r="N178" s="238"/>
      <c r="O178" s="238"/>
      <c r="P178" s="238"/>
    </row>
    <row r="179" spans="1:16" ht="43.5" customHeight="1">
      <c r="A179" s="231" t="s">
        <v>238</v>
      </c>
      <c r="B179" s="232" t="s">
        <v>176</v>
      </c>
      <c r="C179" s="254" t="s">
        <v>160</v>
      </c>
      <c r="D179" s="230" t="s">
        <v>20</v>
      </c>
      <c r="E179" s="230" t="s">
        <v>20</v>
      </c>
      <c r="F179" s="98" t="s">
        <v>12</v>
      </c>
      <c r="G179" s="140">
        <f>G180</f>
        <v>28147.7</v>
      </c>
      <c r="H179" s="189">
        <f>H180</f>
        <v>28044.400000000001</v>
      </c>
      <c r="I179" s="81">
        <f t="shared" si="53"/>
        <v>99.633007314984894</v>
      </c>
      <c r="J179" s="198" t="s">
        <v>485</v>
      </c>
      <c r="K179" s="83">
        <v>100</v>
      </c>
      <c r="L179" s="96">
        <v>100</v>
      </c>
      <c r="M179" s="230" t="s">
        <v>21</v>
      </c>
      <c r="N179" s="238" t="s">
        <v>21</v>
      </c>
      <c r="O179" s="238" t="s">
        <v>21</v>
      </c>
      <c r="P179" s="238" t="s">
        <v>21</v>
      </c>
    </row>
    <row r="180" spans="1:16" ht="42.75" customHeight="1">
      <c r="A180" s="231"/>
      <c r="B180" s="232"/>
      <c r="C180" s="254"/>
      <c r="D180" s="230"/>
      <c r="E180" s="230"/>
      <c r="F180" s="98" t="s">
        <v>13</v>
      </c>
      <c r="G180" s="140">
        <v>28147.7</v>
      </c>
      <c r="H180" s="81">
        <v>28044.400000000001</v>
      </c>
      <c r="I180" s="81">
        <f t="shared" si="53"/>
        <v>99.633007314984894</v>
      </c>
      <c r="J180" s="135" t="s">
        <v>436</v>
      </c>
      <c r="K180" s="83">
        <v>0</v>
      </c>
      <c r="L180" s="96">
        <v>0</v>
      </c>
      <c r="M180" s="230"/>
      <c r="N180" s="238"/>
      <c r="O180" s="238"/>
      <c r="P180" s="238"/>
    </row>
    <row r="181" spans="1:16" ht="42" customHeight="1">
      <c r="A181" s="231" t="s">
        <v>240</v>
      </c>
      <c r="B181" s="232" t="s">
        <v>336</v>
      </c>
      <c r="C181" s="254" t="s">
        <v>160</v>
      </c>
      <c r="D181" s="230" t="s">
        <v>20</v>
      </c>
      <c r="E181" s="230" t="s">
        <v>20</v>
      </c>
      <c r="F181" s="98" t="s">
        <v>12</v>
      </c>
      <c r="G181" s="140">
        <f>G182</f>
        <v>50</v>
      </c>
      <c r="H181" s="189">
        <f>H182</f>
        <v>50</v>
      </c>
      <c r="I181" s="81">
        <f t="shared" si="53"/>
        <v>100</v>
      </c>
      <c r="J181" s="135" t="s">
        <v>441</v>
      </c>
      <c r="K181" s="98">
        <v>2</v>
      </c>
      <c r="L181" s="130">
        <v>2</v>
      </c>
      <c r="M181" s="230" t="s">
        <v>21</v>
      </c>
      <c r="N181" s="238" t="s">
        <v>21</v>
      </c>
      <c r="O181" s="238" t="s">
        <v>21</v>
      </c>
      <c r="P181" s="238" t="s">
        <v>21</v>
      </c>
    </row>
    <row r="182" spans="1:16" ht="42" customHeight="1">
      <c r="A182" s="231"/>
      <c r="B182" s="232"/>
      <c r="C182" s="254"/>
      <c r="D182" s="230"/>
      <c r="E182" s="230"/>
      <c r="F182" s="98" t="s">
        <v>13</v>
      </c>
      <c r="G182" s="140">
        <v>50</v>
      </c>
      <c r="H182" s="81">
        <v>50</v>
      </c>
      <c r="I182" s="81">
        <f t="shared" si="53"/>
        <v>100</v>
      </c>
      <c r="J182" s="135" t="s">
        <v>442</v>
      </c>
      <c r="K182" s="98">
        <v>80</v>
      </c>
      <c r="L182" s="132">
        <v>80</v>
      </c>
      <c r="M182" s="230"/>
      <c r="N182" s="238"/>
      <c r="O182" s="238"/>
      <c r="P182" s="238"/>
    </row>
    <row r="183" spans="1:16" ht="24" customHeight="1">
      <c r="A183" s="287" t="s">
        <v>16</v>
      </c>
      <c r="B183" s="290" t="s">
        <v>250</v>
      </c>
      <c r="C183" s="234" t="s">
        <v>253</v>
      </c>
      <c r="D183" s="234"/>
      <c r="E183" s="234"/>
      <c r="F183" s="130" t="s">
        <v>12</v>
      </c>
      <c r="G183" s="79">
        <f>G184</f>
        <v>83215.7</v>
      </c>
      <c r="H183" s="79">
        <f>H184</f>
        <v>82742.899999999994</v>
      </c>
      <c r="I183" s="82">
        <f>H183/G183*100</f>
        <v>99.431837982496091</v>
      </c>
      <c r="J183" s="230" t="s">
        <v>17</v>
      </c>
      <c r="K183" s="230" t="s">
        <v>17</v>
      </c>
      <c r="L183" s="230" t="s">
        <v>17</v>
      </c>
      <c r="M183" s="230" t="s">
        <v>17</v>
      </c>
      <c r="N183" s="230" t="s">
        <v>17</v>
      </c>
      <c r="O183" s="230" t="s">
        <v>17</v>
      </c>
      <c r="P183" s="230" t="s">
        <v>17</v>
      </c>
    </row>
    <row r="184" spans="1:16" ht="24" customHeight="1">
      <c r="A184" s="288"/>
      <c r="B184" s="291"/>
      <c r="C184" s="234"/>
      <c r="D184" s="234"/>
      <c r="E184" s="234"/>
      <c r="F184" s="130" t="s">
        <v>13</v>
      </c>
      <c r="G184" s="79">
        <f>G198+G202+G212+G220+G234+G238+G246+G250+G256+G260+G196</f>
        <v>83215.7</v>
      </c>
      <c r="H184" s="79">
        <f>H198+H202+H212+H220+H234+H238+H246+H250+H256+H260+H196</f>
        <v>82742.899999999994</v>
      </c>
      <c r="I184" s="82">
        <f t="shared" ref="I184:I198" si="54">H184/G184*100</f>
        <v>99.431837982496091</v>
      </c>
      <c r="J184" s="230"/>
      <c r="K184" s="230"/>
      <c r="L184" s="230"/>
      <c r="M184" s="230"/>
      <c r="N184" s="230"/>
      <c r="O184" s="230"/>
      <c r="P184" s="230"/>
    </row>
    <row r="185" spans="1:16" ht="19.5" customHeight="1">
      <c r="A185" s="288"/>
      <c r="B185" s="291"/>
      <c r="C185" s="234" t="s">
        <v>246</v>
      </c>
      <c r="D185" s="234"/>
      <c r="E185" s="234"/>
      <c r="F185" s="130" t="s">
        <v>12</v>
      </c>
      <c r="G185" s="79">
        <f>G186</f>
        <v>80801.600000000006</v>
      </c>
      <c r="H185" s="79">
        <f>H186</f>
        <v>80341.5</v>
      </c>
      <c r="I185" s="82">
        <f t="shared" si="54"/>
        <v>99.430580582562712</v>
      </c>
      <c r="J185" s="230" t="s">
        <v>17</v>
      </c>
      <c r="K185" s="230" t="s">
        <v>17</v>
      </c>
      <c r="L185" s="230" t="s">
        <v>17</v>
      </c>
      <c r="M185" s="230" t="s">
        <v>17</v>
      </c>
      <c r="N185" s="230" t="s">
        <v>17</v>
      </c>
      <c r="O185" s="230" t="s">
        <v>17</v>
      </c>
      <c r="P185" s="230" t="s">
        <v>17</v>
      </c>
    </row>
    <row r="186" spans="1:16" ht="19.5" customHeight="1">
      <c r="A186" s="288"/>
      <c r="B186" s="291"/>
      <c r="C186" s="234"/>
      <c r="D186" s="234"/>
      <c r="E186" s="234"/>
      <c r="F186" s="130" t="s">
        <v>13</v>
      </c>
      <c r="G186" s="79">
        <f>G202+G220+G234+G238+G250</f>
        <v>80801.600000000006</v>
      </c>
      <c r="H186" s="79">
        <f>H202+H220+H234+H238+H250</f>
        <v>80341.5</v>
      </c>
      <c r="I186" s="82">
        <f t="shared" si="54"/>
        <v>99.430580582562712</v>
      </c>
      <c r="J186" s="230"/>
      <c r="K186" s="230"/>
      <c r="L186" s="230"/>
      <c r="M186" s="230"/>
      <c r="N186" s="230"/>
      <c r="O186" s="230"/>
      <c r="P186" s="230"/>
    </row>
    <row r="187" spans="1:16" ht="19.5" customHeight="1">
      <c r="A187" s="288"/>
      <c r="B187" s="291"/>
      <c r="C187" s="234" t="s">
        <v>247</v>
      </c>
      <c r="D187" s="234"/>
      <c r="E187" s="234"/>
      <c r="F187" s="130" t="s">
        <v>12</v>
      </c>
      <c r="G187" s="79">
        <f>G188</f>
        <v>533.4</v>
      </c>
      <c r="H187" s="79">
        <f>H188</f>
        <v>533.4</v>
      </c>
      <c r="I187" s="82">
        <f t="shared" si="54"/>
        <v>100</v>
      </c>
      <c r="J187" s="230" t="s">
        <v>17</v>
      </c>
      <c r="K187" s="230" t="s">
        <v>17</v>
      </c>
      <c r="L187" s="230" t="s">
        <v>17</v>
      </c>
      <c r="M187" s="230" t="s">
        <v>17</v>
      </c>
      <c r="N187" s="230" t="s">
        <v>17</v>
      </c>
      <c r="O187" s="230" t="s">
        <v>17</v>
      </c>
      <c r="P187" s="230" t="s">
        <v>17</v>
      </c>
    </row>
    <row r="188" spans="1:16" ht="19.5" customHeight="1">
      <c r="A188" s="288"/>
      <c r="B188" s="291"/>
      <c r="C188" s="234"/>
      <c r="D188" s="234"/>
      <c r="E188" s="234"/>
      <c r="F188" s="130" t="s">
        <v>13</v>
      </c>
      <c r="G188" s="79">
        <f>G212+G260</f>
        <v>533.4</v>
      </c>
      <c r="H188" s="79">
        <f>H212+H260</f>
        <v>533.4</v>
      </c>
      <c r="I188" s="82">
        <f t="shared" si="54"/>
        <v>100</v>
      </c>
      <c r="J188" s="230"/>
      <c r="K188" s="230"/>
      <c r="L188" s="230"/>
      <c r="M188" s="230"/>
      <c r="N188" s="230"/>
      <c r="O188" s="230"/>
      <c r="P188" s="230"/>
    </row>
    <row r="189" spans="1:16" ht="19.5" customHeight="1">
      <c r="A189" s="288"/>
      <c r="B189" s="291"/>
      <c r="C189" s="234" t="s">
        <v>248</v>
      </c>
      <c r="D189" s="234"/>
      <c r="E189" s="234"/>
      <c r="F189" s="130" t="s">
        <v>12</v>
      </c>
      <c r="G189" s="79">
        <f>G190</f>
        <v>500.8</v>
      </c>
      <c r="H189" s="79">
        <f>H190</f>
        <v>500.8</v>
      </c>
      <c r="I189" s="82">
        <f t="shared" si="54"/>
        <v>100</v>
      </c>
      <c r="J189" s="230" t="s">
        <v>17</v>
      </c>
      <c r="K189" s="230" t="s">
        <v>17</v>
      </c>
      <c r="L189" s="230" t="s">
        <v>17</v>
      </c>
      <c r="M189" s="230" t="s">
        <v>17</v>
      </c>
      <c r="N189" s="230" t="s">
        <v>17</v>
      </c>
      <c r="O189" s="230" t="s">
        <v>17</v>
      </c>
      <c r="P189" s="230" t="s">
        <v>17</v>
      </c>
    </row>
    <row r="190" spans="1:16" ht="19.5" customHeight="1">
      <c r="A190" s="288"/>
      <c r="B190" s="291"/>
      <c r="C190" s="234"/>
      <c r="D190" s="234"/>
      <c r="E190" s="234"/>
      <c r="F190" s="130" t="s">
        <v>13</v>
      </c>
      <c r="G190" s="79">
        <f>G198</f>
        <v>500.8</v>
      </c>
      <c r="H190" s="79">
        <f>H198</f>
        <v>500.8</v>
      </c>
      <c r="I190" s="82">
        <f t="shared" si="54"/>
        <v>100</v>
      </c>
      <c r="J190" s="230"/>
      <c r="K190" s="230"/>
      <c r="L190" s="230"/>
      <c r="M190" s="230"/>
      <c r="N190" s="230"/>
      <c r="O190" s="230"/>
      <c r="P190" s="230"/>
    </row>
    <row r="191" spans="1:16" ht="19.5" customHeight="1">
      <c r="A191" s="288"/>
      <c r="B191" s="291"/>
      <c r="C191" s="234" t="s">
        <v>249</v>
      </c>
      <c r="D191" s="234"/>
      <c r="E191" s="234"/>
      <c r="F191" s="130" t="s">
        <v>12</v>
      </c>
      <c r="G191" s="79">
        <f>G192</f>
        <v>922.5</v>
      </c>
      <c r="H191" s="79">
        <f>H192</f>
        <v>909.8</v>
      </c>
      <c r="I191" s="82">
        <f t="shared" si="54"/>
        <v>98.623306233062323</v>
      </c>
      <c r="J191" s="230" t="s">
        <v>17</v>
      </c>
      <c r="K191" s="230" t="s">
        <v>17</v>
      </c>
      <c r="L191" s="230" t="s">
        <v>17</v>
      </c>
      <c r="M191" s="230" t="s">
        <v>17</v>
      </c>
      <c r="N191" s="230" t="s">
        <v>17</v>
      </c>
      <c r="O191" s="230" t="s">
        <v>17</v>
      </c>
      <c r="P191" s="230" t="s">
        <v>17</v>
      </c>
    </row>
    <row r="192" spans="1:16" ht="19.5" customHeight="1">
      <c r="A192" s="288"/>
      <c r="B192" s="291"/>
      <c r="C192" s="234"/>
      <c r="D192" s="234"/>
      <c r="E192" s="234"/>
      <c r="F192" s="130" t="s">
        <v>13</v>
      </c>
      <c r="G192" s="79">
        <f>G246</f>
        <v>922.5</v>
      </c>
      <c r="H192" s="79">
        <f>H246</f>
        <v>909.8</v>
      </c>
      <c r="I192" s="82">
        <f t="shared" si="54"/>
        <v>98.623306233062323</v>
      </c>
      <c r="J192" s="230"/>
      <c r="K192" s="230"/>
      <c r="L192" s="230"/>
      <c r="M192" s="230"/>
      <c r="N192" s="230"/>
      <c r="O192" s="230"/>
      <c r="P192" s="230"/>
    </row>
    <row r="193" spans="1:16" ht="24" customHeight="1">
      <c r="A193" s="288"/>
      <c r="B193" s="291"/>
      <c r="C193" s="234" t="s">
        <v>251</v>
      </c>
      <c r="D193" s="234"/>
      <c r="E193" s="234"/>
      <c r="F193" s="130" t="s">
        <v>12</v>
      </c>
      <c r="G193" s="79">
        <f>G194</f>
        <v>65</v>
      </c>
      <c r="H193" s="79">
        <f>H194</f>
        <v>65</v>
      </c>
      <c r="I193" s="82">
        <f t="shared" si="54"/>
        <v>100</v>
      </c>
      <c r="J193" s="230" t="s">
        <v>17</v>
      </c>
      <c r="K193" s="230" t="s">
        <v>17</v>
      </c>
      <c r="L193" s="230" t="s">
        <v>17</v>
      </c>
      <c r="M193" s="230" t="s">
        <v>17</v>
      </c>
      <c r="N193" s="230" t="s">
        <v>17</v>
      </c>
      <c r="O193" s="230" t="s">
        <v>17</v>
      </c>
      <c r="P193" s="230" t="s">
        <v>17</v>
      </c>
    </row>
    <row r="194" spans="1:16" ht="24" customHeight="1">
      <c r="A194" s="288"/>
      <c r="B194" s="291"/>
      <c r="C194" s="234"/>
      <c r="D194" s="234"/>
      <c r="E194" s="234"/>
      <c r="F194" s="130" t="s">
        <v>13</v>
      </c>
      <c r="G194" s="79">
        <f>G256</f>
        <v>65</v>
      </c>
      <c r="H194" s="79">
        <f>H256</f>
        <v>65</v>
      </c>
      <c r="I194" s="82">
        <f t="shared" si="54"/>
        <v>100</v>
      </c>
      <c r="J194" s="230"/>
      <c r="K194" s="230"/>
      <c r="L194" s="230"/>
      <c r="M194" s="230"/>
      <c r="N194" s="230"/>
      <c r="O194" s="230"/>
      <c r="P194" s="230"/>
    </row>
    <row r="195" spans="1:16" ht="21" customHeight="1">
      <c r="A195" s="288"/>
      <c r="B195" s="291"/>
      <c r="C195" s="293" t="s">
        <v>514</v>
      </c>
      <c r="D195" s="294"/>
      <c r="E195" s="295"/>
      <c r="F195" s="130" t="s">
        <v>12</v>
      </c>
      <c r="G195" s="79">
        <f>G196</f>
        <v>392.4</v>
      </c>
      <c r="H195" s="79">
        <f>H196</f>
        <v>392.4</v>
      </c>
      <c r="I195" s="82">
        <f t="shared" si="54"/>
        <v>100</v>
      </c>
      <c r="J195" s="230" t="s">
        <v>17</v>
      </c>
      <c r="K195" s="230" t="s">
        <v>17</v>
      </c>
      <c r="L195" s="230" t="s">
        <v>17</v>
      </c>
      <c r="M195" s="230" t="s">
        <v>17</v>
      </c>
      <c r="N195" s="230" t="s">
        <v>17</v>
      </c>
      <c r="O195" s="230" t="s">
        <v>17</v>
      </c>
      <c r="P195" s="230" t="s">
        <v>17</v>
      </c>
    </row>
    <row r="196" spans="1:16" ht="21" customHeight="1">
      <c r="A196" s="289"/>
      <c r="B196" s="292"/>
      <c r="C196" s="296"/>
      <c r="D196" s="297"/>
      <c r="E196" s="298"/>
      <c r="F196" s="130" t="s">
        <v>13</v>
      </c>
      <c r="G196" s="79">
        <f>G266</f>
        <v>392.4</v>
      </c>
      <c r="H196" s="79">
        <f>H266</f>
        <v>392.4</v>
      </c>
      <c r="I196" s="82">
        <f t="shared" si="54"/>
        <v>100</v>
      </c>
      <c r="J196" s="230"/>
      <c r="K196" s="230"/>
      <c r="L196" s="230"/>
      <c r="M196" s="230"/>
      <c r="N196" s="230"/>
      <c r="O196" s="230"/>
      <c r="P196" s="230"/>
    </row>
    <row r="197" spans="1:16" ht="18.75" customHeight="1">
      <c r="A197" s="237" t="s">
        <v>18</v>
      </c>
      <c r="B197" s="230" t="s">
        <v>339</v>
      </c>
      <c r="C197" s="230"/>
      <c r="D197" s="230"/>
      <c r="E197" s="230"/>
      <c r="F197" s="130" t="s">
        <v>12</v>
      </c>
      <c r="G197" s="79">
        <f>G198</f>
        <v>500.8</v>
      </c>
      <c r="H197" s="79">
        <f>H198</f>
        <v>500.8</v>
      </c>
      <c r="I197" s="82">
        <f t="shared" si="54"/>
        <v>100</v>
      </c>
      <c r="J197" s="230" t="s">
        <v>17</v>
      </c>
      <c r="K197" s="230" t="s">
        <v>17</v>
      </c>
      <c r="L197" s="230" t="s">
        <v>17</v>
      </c>
      <c r="M197" s="230" t="s">
        <v>17</v>
      </c>
      <c r="N197" s="230" t="s">
        <v>17</v>
      </c>
      <c r="O197" s="230" t="s">
        <v>17</v>
      </c>
      <c r="P197" s="230" t="s">
        <v>17</v>
      </c>
    </row>
    <row r="198" spans="1:16" ht="18.75" customHeight="1">
      <c r="A198" s="237"/>
      <c r="B198" s="230"/>
      <c r="C198" s="230"/>
      <c r="D198" s="230"/>
      <c r="E198" s="230"/>
      <c r="F198" s="130" t="s">
        <v>13</v>
      </c>
      <c r="G198" s="79">
        <f>G200</f>
        <v>500.8</v>
      </c>
      <c r="H198" s="79">
        <f>H200</f>
        <v>500.8</v>
      </c>
      <c r="I198" s="82">
        <f t="shared" si="54"/>
        <v>100</v>
      </c>
      <c r="J198" s="230"/>
      <c r="K198" s="230"/>
      <c r="L198" s="230"/>
      <c r="M198" s="230"/>
      <c r="N198" s="230"/>
      <c r="O198" s="230"/>
      <c r="P198" s="230"/>
    </row>
    <row r="199" spans="1:16" ht="65.25" customHeight="1">
      <c r="A199" s="230" t="s">
        <v>158</v>
      </c>
      <c r="B199" s="230" t="s">
        <v>159</v>
      </c>
      <c r="C199" s="230" t="s">
        <v>19</v>
      </c>
      <c r="D199" s="230" t="s">
        <v>221</v>
      </c>
      <c r="E199" s="230" t="s">
        <v>221</v>
      </c>
      <c r="F199" s="130" t="s">
        <v>12</v>
      </c>
      <c r="G199" s="103">
        <f>G200</f>
        <v>500.8</v>
      </c>
      <c r="H199" s="103">
        <f>H200</f>
        <v>500.8</v>
      </c>
      <c r="I199" s="102">
        <f>H199/G199*100</f>
        <v>100</v>
      </c>
      <c r="J199" s="104" t="s">
        <v>443</v>
      </c>
      <c r="K199" s="105" t="s">
        <v>337</v>
      </c>
      <c r="L199" s="130">
        <v>900</v>
      </c>
      <c r="M199" s="230" t="s">
        <v>21</v>
      </c>
      <c r="N199" s="230" t="s">
        <v>21</v>
      </c>
      <c r="O199" s="230" t="s">
        <v>21</v>
      </c>
      <c r="P199" s="230" t="s">
        <v>21</v>
      </c>
    </row>
    <row r="200" spans="1:16" ht="70.5" customHeight="1">
      <c r="A200" s="248"/>
      <c r="B200" s="248"/>
      <c r="C200" s="248"/>
      <c r="D200" s="248"/>
      <c r="E200" s="248"/>
      <c r="F200" s="130" t="s">
        <v>13</v>
      </c>
      <c r="G200" s="103">
        <v>500.8</v>
      </c>
      <c r="H200" s="103">
        <v>500.8</v>
      </c>
      <c r="I200" s="102">
        <f>H200/G200*100</f>
        <v>100</v>
      </c>
      <c r="J200" s="104" t="s">
        <v>444</v>
      </c>
      <c r="K200" s="105" t="s">
        <v>338</v>
      </c>
      <c r="L200" s="130">
        <v>10</v>
      </c>
      <c r="M200" s="248"/>
      <c r="N200" s="230"/>
      <c r="O200" s="230"/>
      <c r="P200" s="230"/>
    </row>
    <row r="201" spans="1:16" ht="41.25" customHeight="1">
      <c r="A201" s="237" t="s">
        <v>22</v>
      </c>
      <c r="B201" s="230" t="s">
        <v>340</v>
      </c>
      <c r="C201" s="230"/>
      <c r="D201" s="230"/>
      <c r="E201" s="230"/>
      <c r="F201" s="130" t="s">
        <v>12</v>
      </c>
      <c r="G201" s="79">
        <f>G202</f>
        <v>1587.5</v>
      </c>
      <c r="H201" s="79">
        <f>H202</f>
        <v>1587.3</v>
      </c>
      <c r="I201" s="82">
        <f t="shared" ref="I201:I226" si="55">H201/G201*100</f>
        <v>99.987401574803144</v>
      </c>
      <c r="J201" s="230" t="s">
        <v>17</v>
      </c>
      <c r="K201" s="230" t="s">
        <v>17</v>
      </c>
      <c r="L201" s="230" t="s">
        <v>17</v>
      </c>
      <c r="M201" s="230" t="s">
        <v>17</v>
      </c>
      <c r="N201" s="230" t="s">
        <v>17</v>
      </c>
      <c r="O201" s="230" t="s">
        <v>17</v>
      </c>
      <c r="P201" s="230" t="s">
        <v>17</v>
      </c>
    </row>
    <row r="202" spans="1:16" ht="41.25" customHeight="1">
      <c r="A202" s="237"/>
      <c r="B202" s="230"/>
      <c r="C202" s="230"/>
      <c r="D202" s="230"/>
      <c r="E202" s="230"/>
      <c r="F202" s="130" t="s">
        <v>13</v>
      </c>
      <c r="G202" s="79">
        <f>G204+G208+G206+G210</f>
        <v>1587.5</v>
      </c>
      <c r="H202" s="79">
        <f>H204+H208+H206+H210</f>
        <v>1587.3</v>
      </c>
      <c r="I202" s="82">
        <f t="shared" si="55"/>
        <v>99.987401574803144</v>
      </c>
      <c r="J202" s="230"/>
      <c r="K202" s="230"/>
      <c r="L202" s="230"/>
      <c r="M202" s="230"/>
      <c r="N202" s="230"/>
      <c r="O202" s="230"/>
      <c r="P202" s="230"/>
    </row>
    <row r="203" spans="1:16" ht="48" customHeight="1">
      <c r="A203" s="257" t="s">
        <v>207</v>
      </c>
      <c r="B203" s="232" t="s">
        <v>341</v>
      </c>
      <c r="C203" s="259" t="s">
        <v>243</v>
      </c>
      <c r="D203" s="230" t="s">
        <v>220</v>
      </c>
      <c r="E203" s="230" t="s">
        <v>20</v>
      </c>
      <c r="F203" s="137" t="s">
        <v>12</v>
      </c>
      <c r="G203" s="106">
        <f>G204</f>
        <v>807.5</v>
      </c>
      <c r="H203" s="106">
        <f>H204</f>
        <v>807.3</v>
      </c>
      <c r="I203" s="107">
        <f t="shared" si="55"/>
        <v>99.975232198142407</v>
      </c>
      <c r="J203" s="137" t="s">
        <v>445</v>
      </c>
      <c r="K203" s="108">
        <v>50000</v>
      </c>
      <c r="L203" s="96">
        <v>50000</v>
      </c>
      <c r="M203" s="230" t="s">
        <v>21</v>
      </c>
      <c r="N203" s="249" t="s">
        <v>21</v>
      </c>
      <c r="O203" s="249" t="s">
        <v>21</v>
      </c>
      <c r="P203" s="249" t="s">
        <v>21</v>
      </c>
    </row>
    <row r="204" spans="1:16" ht="59.25" customHeight="1">
      <c r="A204" s="257"/>
      <c r="B204" s="232"/>
      <c r="C204" s="259"/>
      <c r="D204" s="248"/>
      <c r="E204" s="248"/>
      <c r="F204" s="137" t="s">
        <v>13</v>
      </c>
      <c r="G204" s="106">
        <v>807.5</v>
      </c>
      <c r="H204" s="109">
        <v>807.3</v>
      </c>
      <c r="I204" s="107">
        <f t="shared" si="55"/>
        <v>99.975232198142407</v>
      </c>
      <c r="J204" s="137" t="s">
        <v>524</v>
      </c>
      <c r="K204" s="108">
        <v>547965</v>
      </c>
      <c r="L204" s="96">
        <v>547965</v>
      </c>
      <c r="M204" s="248"/>
      <c r="N204" s="249"/>
      <c r="O204" s="249"/>
      <c r="P204" s="249"/>
    </row>
    <row r="205" spans="1:16" ht="51" customHeight="1">
      <c r="A205" s="257" t="s">
        <v>242</v>
      </c>
      <c r="B205" s="232" t="s">
        <v>206</v>
      </c>
      <c r="C205" s="259" t="s">
        <v>243</v>
      </c>
      <c r="D205" s="256" t="s">
        <v>370</v>
      </c>
      <c r="E205" s="255" t="s">
        <v>220</v>
      </c>
      <c r="F205" s="137" t="s">
        <v>12</v>
      </c>
      <c r="G205" s="106">
        <f>G206</f>
        <v>500</v>
      </c>
      <c r="H205" s="106">
        <f>H206</f>
        <v>500</v>
      </c>
      <c r="I205" s="107">
        <f t="shared" si="55"/>
        <v>100</v>
      </c>
      <c r="J205" s="137" t="s">
        <v>446</v>
      </c>
      <c r="K205" s="108">
        <v>102000</v>
      </c>
      <c r="L205" s="96">
        <v>102021</v>
      </c>
      <c r="M205" s="230" t="s">
        <v>21</v>
      </c>
      <c r="N205" s="249" t="s">
        <v>21</v>
      </c>
      <c r="O205" s="249" t="s">
        <v>21</v>
      </c>
      <c r="P205" s="249" t="s">
        <v>21</v>
      </c>
    </row>
    <row r="206" spans="1:16" ht="65.25" customHeight="1">
      <c r="A206" s="257"/>
      <c r="B206" s="232"/>
      <c r="C206" s="259"/>
      <c r="D206" s="256"/>
      <c r="E206" s="255"/>
      <c r="F206" s="137" t="s">
        <v>13</v>
      </c>
      <c r="G206" s="106">
        <v>500</v>
      </c>
      <c r="H206" s="109">
        <v>500</v>
      </c>
      <c r="I206" s="107">
        <f t="shared" si="55"/>
        <v>100</v>
      </c>
      <c r="J206" s="137" t="s">
        <v>447</v>
      </c>
      <c r="K206" s="108">
        <v>98000</v>
      </c>
      <c r="L206" s="96">
        <v>98000</v>
      </c>
      <c r="M206" s="248"/>
      <c r="N206" s="249"/>
      <c r="O206" s="249"/>
      <c r="P206" s="249"/>
    </row>
    <row r="207" spans="1:16" ht="33" customHeight="1">
      <c r="A207" s="257" t="s">
        <v>342</v>
      </c>
      <c r="B207" s="232" t="s">
        <v>208</v>
      </c>
      <c r="C207" s="259" t="s">
        <v>243</v>
      </c>
      <c r="D207" s="230" t="s">
        <v>220</v>
      </c>
      <c r="E207" s="230" t="s">
        <v>220</v>
      </c>
      <c r="F207" s="137" t="s">
        <v>12</v>
      </c>
      <c r="G207" s="106">
        <f>G208</f>
        <v>30</v>
      </c>
      <c r="H207" s="106">
        <f>H208</f>
        <v>30</v>
      </c>
      <c r="I207" s="107">
        <f t="shared" si="55"/>
        <v>100</v>
      </c>
      <c r="J207" s="137" t="s">
        <v>448</v>
      </c>
      <c r="K207" s="108">
        <v>42965</v>
      </c>
      <c r="L207" s="96">
        <v>42965</v>
      </c>
      <c r="M207" s="230" t="s">
        <v>21</v>
      </c>
      <c r="N207" s="249" t="s">
        <v>21</v>
      </c>
      <c r="O207" s="249" t="s">
        <v>21</v>
      </c>
      <c r="P207" s="249" t="s">
        <v>21</v>
      </c>
    </row>
    <row r="208" spans="1:16" ht="56.25" customHeight="1">
      <c r="A208" s="258"/>
      <c r="B208" s="232"/>
      <c r="C208" s="259"/>
      <c r="D208" s="230"/>
      <c r="E208" s="230"/>
      <c r="F208" s="134" t="s">
        <v>13</v>
      </c>
      <c r="G208" s="110">
        <v>30</v>
      </c>
      <c r="H208" s="109">
        <v>30</v>
      </c>
      <c r="I208" s="107">
        <f t="shared" si="55"/>
        <v>100</v>
      </c>
      <c r="J208" s="137" t="s">
        <v>449</v>
      </c>
      <c r="K208" s="108">
        <v>200</v>
      </c>
      <c r="L208" s="96">
        <v>200</v>
      </c>
      <c r="M208" s="248"/>
      <c r="N208" s="249"/>
      <c r="O208" s="249"/>
      <c r="P208" s="249"/>
    </row>
    <row r="209" spans="1:16" ht="60.75" customHeight="1">
      <c r="A209" s="257" t="s">
        <v>343</v>
      </c>
      <c r="B209" s="232" t="s">
        <v>344</v>
      </c>
      <c r="C209" s="259" t="s">
        <v>243</v>
      </c>
      <c r="D209" s="230" t="s">
        <v>20</v>
      </c>
      <c r="E209" s="230" t="s">
        <v>221</v>
      </c>
      <c r="F209" s="137" t="s">
        <v>12</v>
      </c>
      <c r="G209" s="106">
        <f>G210</f>
        <v>250</v>
      </c>
      <c r="H209" s="106">
        <f>H210</f>
        <v>250</v>
      </c>
      <c r="I209" s="107">
        <f t="shared" si="55"/>
        <v>100</v>
      </c>
      <c r="J209" s="137" t="s">
        <v>450</v>
      </c>
      <c r="K209" s="108">
        <v>1700000</v>
      </c>
      <c r="L209" s="96">
        <v>2029655</v>
      </c>
      <c r="M209" s="230" t="s">
        <v>688</v>
      </c>
      <c r="N209" s="249" t="s">
        <v>21</v>
      </c>
      <c r="O209" s="249" t="s">
        <v>21</v>
      </c>
      <c r="P209" s="249" t="s">
        <v>21</v>
      </c>
    </row>
    <row r="210" spans="1:16" ht="56.25" customHeight="1">
      <c r="A210" s="258"/>
      <c r="B210" s="232"/>
      <c r="C210" s="259"/>
      <c r="D210" s="230"/>
      <c r="E210" s="230"/>
      <c r="F210" s="134" t="s">
        <v>13</v>
      </c>
      <c r="G210" s="110">
        <v>250</v>
      </c>
      <c r="H210" s="109">
        <v>250</v>
      </c>
      <c r="I210" s="107">
        <f t="shared" si="55"/>
        <v>100</v>
      </c>
      <c r="J210" s="137" t="s">
        <v>451</v>
      </c>
      <c r="K210" s="108">
        <v>4</v>
      </c>
      <c r="L210" s="130">
        <v>4</v>
      </c>
      <c r="M210" s="248"/>
      <c r="N210" s="249"/>
      <c r="O210" s="249"/>
      <c r="P210" s="249"/>
    </row>
    <row r="211" spans="1:16" ht="23.25" customHeight="1">
      <c r="A211" s="237" t="s">
        <v>50</v>
      </c>
      <c r="B211" s="230" t="s">
        <v>488</v>
      </c>
      <c r="C211" s="230"/>
      <c r="D211" s="230"/>
      <c r="E211" s="230"/>
      <c r="F211" s="130" t="s">
        <v>12</v>
      </c>
      <c r="G211" s="79">
        <f>G212</f>
        <v>411.6</v>
      </c>
      <c r="H211" s="79">
        <f>H212</f>
        <v>411.6</v>
      </c>
      <c r="I211" s="82">
        <f t="shared" si="55"/>
        <v>100</v>
      </c>
      <c r="J211" s="230" t="s">
        <v>17</v>
      </c>
      <c r="K211" s="230" t="s">
        <v>17</v>
      </c>
      <c r="L211" s="230" t="s">
        <v>17</v>
      </c>
      <c r="M211" s="230" t="s">
        <v>17</v>
      </c>
      <c r="N211" s="230" t="s">
        <v>17</v>
      </c>
      <c r="O211" s="230" t="s">
        <v>17</v>
      </c>
      <c r="P211" s="230" t="s">
        <v>17</v>
      </c>
    </row>
    <row r="212" spans="1:16" ht="23.25" customHeight="1">
      <c r="A212" s="237"/>
      <c r="B212" s="230"/>
      <c r="C212" s="230"/>
      <c r="D212" s="230"/>
      <c r="E212" s="230"/>
      <c r="F212" s="130" t="s">
        <v>13</v>
      </c>
      <c r="G212" s="79">
        <f>G214+G216+G218</f>
        <v>411.6</v>
      </c>
      <c r="H212" s="79">
        <f>H214+H216+H218</f>
        <v>411.6</v>
      </c>
      <c r="I212" s="82">
        <f t="shared" si="55"/>
        <v>100</v>
      </c>
      <c r="J212" s="230"/>
      <c r="K212" s="230"/>
      <c r="L212" s="230"/>
      <c r="M212" s="230"/>
      <c r="N212" s="230"/>
      <c r="O212" s="230"/>
      <c r="P212" s="230"/>
    </row>
    <row r="213" spans="1:16" ht="41.25" customHeight="1">
      <c r="A213" s="230" t="s">
        <v>209</v>
      </c>
      <c r="B213" s="232" t="s">
        <v>345</v>
      </c>
      <c r="C213" s="230" t="s">
        <v>161</v>
      </c>
      <c r="D213" s="230" t="s">
        <v>20</v>
      </c>
      <c r="E213" s="230" t="s">
        <v>20</v>
      </c>
      <c r="F213" s="135" t="s">
        <v>12</v>
      </c>
      <c r="G213" s="140">
        <f>G214</f>
        <v>81.2</v>
      </c>
      <c r="H213" s="103">
        <f>H214</f>
        <v>81.2</v>
      </c>
      <c r="I213" s="102">
        <f t="shared" si="55"/>
        <v>100</v>
      </c>
      <c r="J213" s="104" t="s">
        <v>452</v>
      </c>
      <c r="K213" s="108">
        <v>150</v>
      </c>
      <c r="L213" s="130">
        <v>425</v>
      </c>
      <c r="M213" s="230" t="s">
        <v>655</v>
      </c>
      <c r="N213" s="230" t="s">
        <v>21</v>
      </c>
      <c r="O213" s="230" t="s">
        <v>21</v>
      </c>
      <c r="P213" s="230" t="s">
        <v>21</v>
      </c>
    </row>
    <row r="214" spans="1:16" ht="48.75" customHeight="1">
      <c r="A214" s="230"/>
      <c r="B214" s="232"/>
      <c r="C214" s="230"/>
      <c r="D214" s="230"/>
      <c r="E214" s="230"/>
      <c r="F214" s="134" t="s">
        <v>13</v>
      </c>
      <c r="G214" s="134">
        <v>81.2</v>
      </c>
      <c r="H214" s="111">
        <v>81.2</v>
      </c>
      <c r="I214" s="102">
        <f t="shared" si="55"/>
        <v>100</v>
      </c>
      <c r="J214" s="104" t="s">
        <v>453</v>
      </c>
      <c r="K214" s="108">
        <v>100</v>
      </c>
      <c r="L214" s="130">
        <v>100</v>
      </c>
      <c r="M214" s="230"/>
      <c r="N214" s="230"/>
      <c r="O214" s="230"/>
      <c r="P214" s="230"/>
    </row>
    <row r="215" spans="1:16" ht="42" customHeight="1">
      <c r="A215" s="230" t="s">
        <v>162</v>
      </c>
      <c r="B215" s="232" t="s">
        <v>256</v>
      </c>
      <c r="C215" s="230" t="s">
        <v>161</v>
      </c>
      <c r="D215" s="230" t="s">
        <v>20</v>
      </c>
      <c r="E215" s="230" t="s">
        <v>20</v>
      </c>
      <c r="F215" s="135" t="s">
        <v>12</v>
      </c>
      <c r="G215" s="140">
        <f>G216</f>
        <v>312.3</v>
      </c>
      <c r="H215" s="103">
        <f>H216</f>
        <v>312.3</v>
      </c>
      <c r="I215" s="102">
        <f t="shared" si="55"/>
        <v>100</v>
      </c>
      <c r="J215" s="104" t="s">
        <v>454</v>
      </c>
      <c r="K215" s="108">
        <v>200</v>
      </c>
      <c r="L215" s="130">
        <v>369</v>
      </c>
      <c r="M215" s="230" t="s">
        <v>654</v>
      </c>
      <c r="N215" s="230" t="s">
        <v>21</v>
      </c>
      <c r="O215" s="230" t="s">
        <v>21</v>
      </c>
      <c r="P215" s="230" t="s">
        <v>21</v>
      </c>
    </row>
    <row r="216" spans="1:16" ht="63.75" customHeight="1">
      <c r="A216" s="230"/>
      <c r="B216" s="232"/>
      <c r="C216" s="230"/>
      <c r="D216" s="230"/>
      <c r="E216" s="230"/>
      <c r="F216" s="134" t="s">
        <v>13</v>
      </c>
      <c r="G216" s="134">
        <v>312.3</v>
      </c>
      <c r="H216" s="111">
        <v>312.3</v>
      </c>
      <c r="I216" s="102">
        <f t="shared" si="55"/>
        <v>100</v>
      </c>
      <c r="J216" s="104" t="s">
        <v>455</v>
      </c>
      <c r="K216" s="108">
        <v>50</v>
      </c>
      <c r="L216" s="130">
        <v>50</v>
      </c>
      <c r="M216" s="248"/>
      <c r="N216" s="230"/>
      <c r="O216" s="230"/>
      <c r="P216" s="230"/>
    </row>
    <row r="217" spans="1:16" ht="33.75" customHeight="1">
      <c r="A217" s="230" t="s">
        <v>210</v>
      </c>
      <c r="B217" s="232" t="s">
        <v>346</v>
      </c>
      <c r="C217" s="230" t="s">
        <v>161</v>
      </c>
      <c r="D217" s="230" t="s">
        <v>20</v>
      </c>
      <c r="E217" s="230" t="s">
        <v>20</v>
      </c>
      <c r="F217" s="135" t="s">
        <v>12</v>
      </c>
      <c r="G217" s="140">
        <f>G218</f>
        <v>18.100000000000001</v>
      </c>
      <c r="H217" s="103">
        <f>H218</f>
        <v>18.100000000000001</v>
      </c>
      <c r="I217" s="102">
        <f t="shared" si="55"/>
        <v>100</v>
      </c>
      <c r="J217" s="202" t="s">
        <v>452</v>
      </c>
      <c r="K217" s="201">
        <v>150</v>
      </c>
      <c r="L217" s="130">
        <v>150</v>
      </c>
      <c r="M217" s="230" t="s">
        <v>689</v>
      </c>
      <c r="N217" s="230" t="s">
        <v>21</v>
      </c>
      <c r="O217" s="230" t="s">
        <v>21</v>
      </c>
      <c r="P217" s="230" t="s">
        <v>21</v>
      </c>
    </row>
    <row r="218" spans="1:16" ht="49.5" customHeight="1">
      <c r="A218" s="230"/>
      <c r="B218" s="232"/>
      <c r="C218" s="230"/>
      <c r="D218" s="230"/>
      <c r="E218" s="230"/>
      <c r="F218" s="134" t="s">
        <v>13</v>
      </c>
      <c r="G218" s="134">
        <v>18.100000000000001</v>
      </c>
      <c r="H218" s="111">
        <v>18.100000000000001</v>
      </c>
      <c r="I218" s="102">
        <f t="shared" si="55"/>
        <v>100</v>
      </c>
      <c r="J218" s="202" t="s">
        <v>453</v>
      </c>
      <c r="K218" s="201">
        <v>50</v>
      </c>
      <c r="L218" s="130">
        <v>86.66</v>
      </c>
      <c r="M218" s="230"/>
      <c r="N218" s="230"/>
      <c r="O218" s="230"/>
      <c r="P218" s="230"/>
    </row>
    <row r="219" spans="1:16" ht="16.5" customHeight="1">
      <c r="A219" s="237" t="s">
        <v>23</v>
      </c>
      <c r="B219" s="230" t="s">
        <v>347</v>
      </c>
      <c r="C219" s="230"/>
      <c r="D219" s="230"/>
      <c r="E219" s="230"/>
      <c r="F219" s="130" t="s">
        <v>12</v>
      </c>
      <c r="G219" s="79">
        <f>G220</f>
        <v>22875</v>
      </c>
      <c r="H219" s="79">
        <f>H220</f>
        <v>22874.7</v>
      </c>
      <c r="I219" s="82">
        <f t="shared" si="55"/>
        <v>99.998688524590165</v>
      </c>
      <c r="J219" s="230" t="s">
        <v>17</v>
      </c>
      <c r="K219" s="230" t="s">
        <v>17</v>
      </c>
      <c r="L219" s="230" t="s">
        <v>17</v>
      </c>
      <c r="M219" s="230" t="s">
        <v>17</v>
      </c>
      <c r="N219" s="230" t="s">
        <v>17</v>
      </c>
      <c r="O219" s="230" t="s">
        <v>17</v>
      </c>
      <c r="P219" s="230" t="s">
        <v>17</v>
      </c>
    </row>
    <row r="220" spans="1:16" ht="29.25" customHeight="1">
      <c r="A220" s="237"/>
      <c r="B220" s="230"/>
      <c r="C220" s="230"/>
      <c r="D220" s="230"/>
      <c r="E220" s="230"/>
      <c r="F220" s="130" t="s">
        <v>13</v>
      </c>
      <c r="G220" s="79">
        <f>G222+G224+G226+G228+G230+G232</f>
        <v>22875</v>
      </c>
      <c r="H220" s="79">
        <f>H222+H224+H226+H228+H230+H232</f>
        <v>22874.7</v>
      </c>
      <c r="I220" s="82">
        <f t="shared" si="55"/>
        <v>99.998688524590165</v>
      </c>
      <c r="J220" s="230"/>
      <c r="K220" s="230"/>
      <c r="L220" s="230"/>
      <c r="M220" s="230"/>
      <c r="N220" s="230"/>
      <c r="O220" s="230"/>
      <c r="P220" s="230"/>
    </row>
    <row r="221" spans="1:16" ht="69" customHeight="1">
      <c r="A221" s="230" t="s">
        <v>163</v>
      </c>
      <c r="B221" s="232" t="s">
        <v>231</v>
      </c>
      <c r="C221" s="230" t="s">
        <v>166</v>
      </c>
      <c r="D221" s="230" t="s">
        <v>20</v>
      </c>
      <c r="E221" s="230" t="s">
        <v>20</v>
      </c>
      <c r="F221" s="130" t="s">
        <v>12</v>
      </c>
      <c r="G221" s="106">
        <f>G222</f>
        <v>11763.3</v>
      </c>
      <c r="H221" s="81">
        <f>H222</f>
        <v>11763</v>
      </c>
      <c r="I221" s="102">
        <f t="shared" si="55"/>
        <v>99.997449695238586</v>
      </c>
      <c r="J221" s="137" t="s">
        <v>456</v>
      </c>
      <c r="K221" s="108">
        <v>1</v>
      </c>
      <c r="L221" s="130">
        <v>1</v>
      </c>
      <c r="M221" s="230" t="s">
        <v>21</v>
      </c>
      <c r="N221" s="249" t="s">
        <v>21</v>
      </c>
      <c r="O221" s="249" t="s">
        <v>21</v>
      </c>
      <c r="P221" s="249" t="s">
        <v>21</v>
      </c>
    </row>
    <row r="222" spans="1:16" ht="55.5" customHeight="1">
      <c r="A222" s="248"/>
      <c r="B222" s="232"/>
      <c r="C222" s="248"/>
      <c r="D222" s="248"/>
      <c r="E222" s="248"/>
      <c r="F222" s="130" t="s">
        <v>13</v>
      </c>
      <c r="G222" s="106">
        <v>11763.3</v>
      </c>
      <c r="H222" s="100">
        <v>11763</v>
      </c>
      <c r="I222" s="102">
        <f t="shared" si="55"/>
        <v>99.997449695238586</v>
      </c>
      <c r="J222" s="135" t="s">
        <v>436</v>
      </c>
      <c r="K222" s="83">
        <v>0</v>
      </c>
      <c r="L222" s="130">
        <v>0</v>
      </c>
      <c r="M222" s="248"/>
      <c r="N222" s="249"/>
      <c r="O222" s="249"/>
      <c r="P222" s="249"/>
    </row>
    <row r="223" spans="1:16" ht="57" customHeight="1">
      <c r="A223" s="230" t="s">
        <v>164</v>
      </c>
      <c r="B223" s="232" t="s">
        <v>348</v>
      </c>
      <c r="C223" s="230" t="s">
        <v>166</v>
      </c>
      <c r="D223" s="230" t="s">
        <v>20</v>
      </c>
      <c r="E223" s="230" t="s">
        <v>20</v>
      </c>
      <c r="F223" s="130" t="s">
        <v>12</v>
      </c>
      <c r="G223" s="106">
        <f>G224</f>
        <v>200</v>
      </c>
      <c r="H223" s="103">
        <f>H224</f>
        <v>200</v>
      </c>
      <c r="I223" s="102">
        <f t="shared" ref="I223:I224" si="56">H223/G223*100</f>
        <v>100</v>
      </c>
      <c r="J223" s="137" t="s">
        <v>457</v>
      </c>
      <c r="K223" s="108">
        <v>1</v>
      </c>
      <c r="L223" s="130">
        <v>1</v>
      </c>
      <c r="M223" s="230" t="s">
        <v>21</v>
      </c>
      <c r="N223" s="249" t="s">
        <v>21</v>
      </c>
      <c r="O223" s="249" t="s">
        <v>21</v>
      </c>
      <c r="P223" s="249" t="s">
        <v>21</v>
      </c>
    </row>
    <row r="224" spans="1:16" ht="42" customHeight="1">
      <c r="A224" s="230"/>
      <c r="B224" s="232"/>
      <c r="C224" s="248"/>
      <c r="D224" s="230"/>
      <c r="E224" s="230"/>
      <c r="F224" s="130" t="s">
        <v>13</v>
      </c>
      <c r="G224" s="106">
        <v>200</v>
      </c>
      <c r="H224" s="111">
        <v>200</v>
      </c>
      <c r="I224" s="102">
        <f t="shared" si="56"/>
        <v>100</v>
      </c>
      <c r="J224" s="137" t="s">
        <v>458</v>
      </c>
      <c r="K224" s="108">
        <v>8</v>
      </c>
      <c r="L224" s="130">
        <v>8</v>
      </c>
      <c r="M224" s="230"/>
      <c r="N224" s="249"/>
      <c r="O224" s="249"/>
      <c r="P224" s="249"/>
    </row>
    <row r="225" spans="1:16" ht="62.25" customHeight="1">
      <c r="A225" s="230" t="s">
        <v>165</v>
      </c>
      <c r="B225" s="232" t="s">
        <v>213</v>
      </c>
      <c r="C225" s="230" t="s">
        <v>166</v>
      </c>
      <c r="D225" s="230" t="s">
        <v>20</v>
      </c>
      <c r="E225" s="230" t="s">
        <v>20</v>
      </c>
      <c r="F225" s="130" t="s">
        <v>12</v>
      </c>
      <c r="G225" s="106">
        <f>G226</f>
        <v>9091.7999999999993</v>
      </c>
      <c r="H225" s="81">
        <f>H226</f>
        <v>9091.7999999999993</v>
      </c>
      <c r="I225" s="102">
        <f t="shared" si="55"/>
        <v>100</v>
      </c>
      <c r="J225" s="137" t="s">
        <v>459</v>
      </c>
      <c r="K225" s="108">
        <v>6583</v>
      </c>
      <c r="L225" s="96">
        <v>6583</v>
      </c>
      <c r="M225" s="230" t="s">
        <v>21</v>
      </c>
      <c r="N225" s="249" t="s">
        <v>21</v>
      </c>
      <c r="O225" s="249" t="s">
        <v>21</v>
      </c>
      <c r="P225" s="249" t="s">
        <v>21</v>
      </c>
    </row>
    <row r="226" spans="1:16" ht="59.25" customHeight="1">
      <c r="A226" s="230"/>
      <c r="B226" s="232"/>
      <c r="C226" s="230"/>
      <c r="D226" s="230"/>
      <c r="E226" s="230"/>
      <c r="F226" s="130" t="s">
        <v>13</v>
      </c>
      <c r="G226" s="106">
        <v>9091.7999999999993</v>
      </c>
      <c r="H226" s="111">
        <v>9091.7999999999993</v>
      </c>
      <c r="I226" s="102">
        <f t="shared" si="55"/>
        <v>100</v>
      </c>
      <c r="J226" s="137" t="s">
        <v>460</v>
      </c>
      <c r="K226" s="108">
        <v>150788</v>
      </c>
      <c r="L226" s="96">
        <v>150788</v>
      </c>
      <c r="M226" s="248"/>
      <c r="N226" s="249"/>
      <c r="O226" s="249"/>
      <c r="P226" s="249"/>
    </row>
    <row r="227" spans="1:16" ht="49.5" customHeight="1">
      <c r="A227" s="237" t="s">
        <v>211</v>
      </c>
      <c r="B227" s="232" t="s">
        <v>349</v>
      </c>
      <c r="C227" s="230" t="s">
        <v>166</v>
      </c>
      <c r="D227" s="230" t="s">
        <v>20</v>
      </c>
      <c r="E227" s="230" t="s">
        <v>20</v>
      </c>
      <c r="F227" s="130" t="s">
        <v>12</v>
      </c>
      <c r="G227" s="106">
        <f>G228</f>
        <v>70</v>
      </c>
      <c r="H227" s="103">
        <f>H228</f>
        <v>70</v>
      </c>
      <c r="I227" s="102">
        <f t="shared" ref="I227:I232" si="57">H227/G227*100</f>
        <v>100</v>
      </c>
      <c r="J227" s="137" t="s">
        <v>459</v>
      </c>
      <c r="K227" s="108">
        <v>7000</v>
      </c>
      <c r="L227" s="96">
        <v>7000</v>
      </c>
      <c r="M227" s="230" t="s">
        <v>21</v>
      </c>
      <c r="N227" s="249" t="s">
        <v>21</v>
      </c>
      <c r="O227" s="249" t="s">
        <v>21</v>
      </c>
      <c r="P227" s="249" t="s">
        <v>21</v>
      </c>
    </row>
    <row r="228" spans="1:16" ht="149.25" customHeight="1">
      <c r="A228" s="237"/>
      <c r="B228" s="232"/>
      <c r="C228" s="230"/>
      <c r="D228" s="230"/>
      <c r="E228" s="230"/>
      <c r="F228" s="130" t="s">
        <v>13</v>
      </c>
      <c r="G228" s="106">
        <v>70</v>
      </c>
      <c r="H228" s="111">
        <v>70</v>
      </c>
      <c r="I228" s="102">
        <f t="shared" si="57"/>
        <v>100</v>
      </c>
      <c r="J228" s="137" t="s">
        <v>461</v>
      </c>
      <c r="K228" s="108">
        <v>75</v>
      </c>
      <c r="L228" s="130">
        <v>75</v>
      </c>
      <c r="M228" s="248"/>
      <c r="N228" s="249"/>
      <c r="O228" s="249"/>
      <c r="P228" s="249"/>
    </row>
    <row r="229" spans="1:16" ht="58.5" customHeight="1">
      <c r="A229" s="237" t="s">
        <v>214</v>
      </c>
      <c r="B229" s="232" t="s">
        <v>681</v>
      </c>
      <c r="C229" s="230" t="s">
        <v>166</v>
      </c>
      <c r="D229" s="230" t="s">
        <v>20</v>
      </c>
      <c r="E229" s="230" t="s">
        <v>20</v>
      </c>
      <c r="F229" s="97" t="s">
        <v>12</v>
      </c>
      <c r="G229" s="106">
        <f>G230</f>
        <v>200</v>
      </c>
      <c r="H229" s="111">
        <f>H230</f>
        <v>200</v>
      </c>
      <c r="I229" s="102">
        <f t="shared" si="57"/>
        <v>100</v>
      </c>
      <c r="J229" s="137" t="s">
        <v>462</v>
      </c>
      <c r="K229" s="108">
        <v>59</v>
      </c>
      <c r="L229" s="130">
        <v>59</v>
      </c>
      <c r="M229" s="230" t="s">
        <v>21</v>
      </c>
      <c r="N229" s="249" t="s">
        <v>21</v>
      </c>
      <c r="O229" s="249" t="s">
        <v>21</v>
      </c>
      <c r="P229" s="249" t="s">
        <v>21</v>
      </c>
    </row>
    <row r="230" spans="1:16" ht="50.25" customHeight="1">
      <c r="A230" s="237"/>
      <c r="B230" s="232"/>
      <c r="C230" s="230"/>
      <c r="D230" s="230"/>
      <c r="E230" s="230"/>
      <c r="F230" s="97" t="s">
        <v>13</v>
      </c>
      <c r="G230" s="106">
        <v>200</v>
      </c>
      <c r="H230" s="99">
        <v>200</v>
      </c>
      <c r="I230" s="102">
        <f t="shared" si="57"/>
        <v>100</v>
      </c>
      <c r="J230" s="137" t="s">
        <v>463</v>
      </c>
      <c r="K230" s="108">
        <v>1650</v>
      </c>
      <c r="L230" s="96">
        <v>1650</v>
      </c>
      <c r="M230" s="248"/>
      <c r="N230" s="249"/>
      <c r="O230" s="249"/>
      <c r="P230" s="249"/>
    </row>
    <row r="231" spans="1:16" ht="47.25" customHeight="1">
      <c r="A231" s="237" t="s">
        <v>215</v>
      </c>
      <c r="B231" s="232" t="s">
        <v>350</v>
      </c>
      <c r="C231" s="255" t="s">
        <v>243</v>
      </c>
      <c r="D231" s="256" t="s">
        <v>223</v>
      </c>
      <c r="E231" s="255" t="s">
        <v>223</v>
      </c>
      <c r="F231" s="112" t="s">
        <v>12</v>
      </c>
      <c r="G231" s="106">
        <f>G232</f>
        <v>1549.9</v>
      </c>
      <c r="H231" s="103">
        <f>H232</f>
        <v>1549.9</v>
      </c>
      <c r="I231" s="102">
        <f t="shared" si="57"/>
        <v>100</v>
      </c>
      <c r="J231" s="137" t="s">
        <v>464</v>
      </c>
      <c r="K231" s="108">
        <v>120</v>
      </c>
      <c r="L231" s="130">
        <v>120</v>
      </c>
      <c r="M231" s="230" t="s">
        <v>675</v>
      </c>
      <c r="N231" s="249" t="s">
        <v>21</v>
      </c>
      <c r="O231" s="249" t="s">
        <v>21</v>
      </c>
      <c r="P231" s="249" t="s">
        <v>21</v>
      </c>
    </row>
    <row r="232" spans="1:16" ht="53.25" customHeight="1">
      <c r="A232" s="237"/>
      <c r="B232" s="232"/>
      <c r="C232" s="255"/>
      <c r="D232" s="256"/>
      <c r="E232" s="255"/>
      <c r="F232" s="112" t="s">
        <v>13</v>
      </c>
      <c r="G232" s="106">
        <v>1549.9</v>
      </c>
      <c r="H232" s="111">
        <v>1549.9</v>
      </c>
      <c r="I232" s="102">
        <f t="shared" si="57"/>
        <v>100</v>
      </c>
      <c r="J232" s="137" t="s">
        <v>465</v>
      </c>
      <c r="K232" s="108">
        <v>45</v>
      </c>
      <c r="L232" s="130">
        <v>51</v>
      </c>
      <c r="M232" s="230"/>
      <c r="N232" s="249"/>
      <c r="O232" s="249"/>
      <c r="P232" s="249"/>
    </row>
    <row r="233" spans="1:16" ht="32.25" customHeight="1">
      <c r="A233" s="237" t="s">
        <v>24</v>
      </c>
      <c r="B233" s="230" t="s">
        <v>351</v>
      </c>
      <c r="C233" s="230"/>
      <c r="D233" s="230"/>
      <c r="E233" s="230"/>
      <c r="F233" s="130" t="s">
        <v>12</v>
      </c>
      <c r="G233" s="79">
        <f t="shared" ref="G233:H235" si="58">G234</f>
        <v>50</v>
      </c>
      <c r="H233" s="79">
        <f t="shared" si="58"/>
        <v>50</v>
      </c>
      <c r="I233" s="82">
        <f t="shared" ref="I233:I260" si="59">H233/G233*100</f>
        <v>100</v>
      </c>
      <c r="J233" s="230" t="s">
        <v>17</v>
      </c>
      <c r="K233" s="230" t="s">
        <v>17</v>
      </c>
      <c r="L233" s="230" t="s">
        <v>17</v>
      </c>
      <c r="M233" s="230" t="s">
        <v>17</v>
      </c>
      <c r="N233" s="230" t="s">
        <v>17</v>
      </c>
      <c r="O233" s="230" t="s">
        <v>17</v>
      </c>
      <c r="P233" s="230" t="s">
        <v>17</v>
      </c>
    </row>
    <row r="234" spans="1:16" ht="32.25" customHeight="1">
      <c r="A234" s="237"/>
      <c r="B234" s="230"/>
      <c r="C234" s="230"/>
      <c r="D234" s="230"/>
      <c r="E234" s="230"/>
      <c r="F234" s="130" t="s">
        <v>13</v>
      </c>
      <c r="G234" s="79">
        <f t="shared" si="58"/>
        <v>50</v>
      </c>
      <c r="H234" s="79">
        <f t="shared" si="58"/>
        <v>50</v>
      </c>
      <c r="I234" s="82">
        <f t="shared" si="59"/>
        <v>100</v>
      </c>
      <c r="J234" s="230"/>
      <c r="K234" s="230"/>
      <c r="L234" s="230"/>
      <c r="M234" s="230"/>
      <c r="N234" s="230"/>
      <c r="O234" s="230"/>
      <c r="P234" s="230"/>
    </row>
    <row r="235" spans="1:16" ht="46.5" customHeight="1">
      <c r="A235" s="230" t="s">
        <v>167</v>
      </c>
      <c r="B235" s="230" t="s">
        <v>352</v>
      </c>
      <c r="C235" s="230" t="s">
        <v>166</v>
      </c>
      <c r="D235" s="230" t="s">
        <v>271</v>
      </c>
      <c r="E235" s="230" t="s">
        <v>271</v>
      </c>
      <c r="F235" s="130" t="s">
        <v>12</v>
      </c>
      <c r="G235" s="95">
        <f t="shared" si="58"/>
        <v>50</v>
      </c>
      <c r="H235" s="95">
        <f t="shared" si="58"/>
        <v>50</v>
      </c>
      <c r="I235" s="102">
        <f t="shared" si="59"/>
        <v>100</v>
      </c>
      <c r="J235" s="137" t="s">
        <v>373</v>
      </c>
      <c r="K235" s="113">
        <v>1</v>
      </c>
      <c r="L235" s="130">
        <v>1</v>
      </c>
      <c r="M235" s="230" t="s">
        <v>21</v>
      </c>
      <c r="N235" s="249" t="s">
        <v>21</v>
      </c>
      <c r="O235" s="249" t="s">
        <v>21</v>
      </c>
      <c r="P235" s="249" t="s">
        <v>21</v>
      </c>
    </row>
    <row r="236" spans="1:16" ht="107.25" customHeight="1">
      <c r="A236" s="230"/>
      <c r="B236" s="230"/>
      <c r="C236" s="230"/>
      <c r="D236" s="230"/>
      <c r="E236" s="230"/>
      <c r="F236" s="130" t="s">
        <v>13</v>
      </c>
      <c r="G236" s="95">
        <v>50</v>
      </c>
      <c r="H236" s="111">
        <v>50</v>
      </c>
      <c r="I236" s="102">
        <f t="shared" si="59"/>
        <v>100</v>
      </c>
      <c r="J236" s="137" t="s">
        <v>466</v>
      </c>
      <c r="K236" s="113">
        <v>50</v>
      </c>
      <c r="L236" s="130">
        <v>50</v>
      </c>
      <c r="M236" s="230"/>
      <c r="N236" s="249"/>
      <c r="O236" s="249"/>
      <c r="P236" s="249"/>
    </row>
    <row r="237" spans="1:16" ht="29.25" customHeight="1">
      <c r="A237" s="237" t="s">
        <v>168</v>
      </c>
      <c r="B237" s="230" t="s">
        <v>353</v>
      </c>
      <c r="C237" s="230"/>
      <c r="D237" s="230"/>
      <c r="E237" s="230"/>
      <c r="F237" s="130" t="s">
        <v>12</v>
      </c>
      <c r="G237" s="79">
        <f>G238</f>
        <v>56209.1</v>
      </c>
      <c r="H237" s="79">
        <f>H238</f>
        <v>55749.5</v>
      </c>
      <c r="I237" s="82">
        <f t="shared" si="59"/>
        <v>99.182338802791719</v>
      </c>
      <c r="J237" s="230" t="s">
        <v>17</v>
      </c>
      <c r="K237" s="230" t="s">
        <v>17</v>
      </c>
      <c r="L237" s="230" t="s">
        <v>17</v>
      </c>
      <c r="M237" s="230" t="s">
        <v>17</v>
      </c>
      <c r="N237" s="230" t="s">
        <v>17</v>
      </c>
      <c r="O237" s="230" t="s">
        <v>17</v>
      </c>
      <c r="P237" s="230" t="s">
        <v>17</v>
      </c>
    </row>
    <row r="238" spans="1:16" ht="29.25" customHeight="1">
      <c r="A238" s="237"/>
      <c r="B238" s="230"/>
      <c r="C238" s="230"/>
      <c r="D238" s="230"/>
      <c r="E238" s="230"/>
      <c r="F238" s="130" t="s">
        <v>13</v>
      </c>
      <c r="G238" s="79">
        <f>G240+G242+G244</f>
        <v>56209.1</v>
      </c>
      <c r="H238" s="79">
        <f>H240+H242+H244</f>
        <v>55749.5</v>
      </c>
      <c r="I238" s="82">
        <f t="shared" si="59"/>
        <v>99.182338802791719</v>
      </c>
      <c r="J238" s="230"/>
      <c r="K238" s="230"/>
      <c r="L238" s="230"/>
      <c r="M238" s="230"/>
      <c r="N238" s="230"/>
      <c r="O238" s="230"/>
      <c r="P238" s="230"/>
    </row>
    <row r="239" spans="1:16" ht="34.5" customHeight="1">
      <c r="A239" s="257" t="s">
        <v>354</v>
      </c>
      <c r="B239" s="232" t="s">
        <v>172</v>
      </c>
      <c r="C239" s="259" t="s">
        <v>160</v>
      </c>
      <c r="D239" s="230" t="s">
        <v>223</v>
      </c>
      <c r="E239" s="230" t="s">
        <v>20</v>
      </c>
      <c r="F239" s="137" t="s">
        <v>12</v>
      </c>
      <c r="G239" s="106">
        <f>G240</f>
        <v>300</v>
      </c>
      <c r="H239" s="103">
        <f>H240</f>
        <v>126.5</v>
      </c>
      <c r="I239" s="102">
        <f t="shared" si="59"/>
        <v>42.166666666666671</v>
      </c>
      <c r="J239" s="137" t="s">
        <v>467</v>
      </c>
      <c r="K239" s="108">
        <v>32</v>
      </c>
      <c r="L239" s="130">
        <v>32</v>
      </c>
      <c r="M239" s="230" t="s">
        <v>21</v>
      </c>
      <c r="N239" s="230" t="s">
        <v>21</v>
      </c>
      <c r="O239" s="230" t="s">
        <v>21</v>
      </c>
      <c r="P239" s="230" t="s">
        <v>21</v>
      </c>
    </row>
    <row r="240" spans="1:16" ht="42.75" customHeight="1">
      <c r="A240" s="258"/>
      <c r="B240" s="232"/>
      <c r="C240" s="232"/>
      <c r="D240" s="248"/>
      <c r="E240" s="248"/>
      <c r="F240" s="134" t="s">
        <v>13</v>
      </c>
      <c r="G240" s="114">
        <v>300</v>
      </c>
      <c r="H240" s="111">
        <v>126.5</v>
      </c>
      <c r="I240" s="102">
        <f t="shared" si="59"/>
        <v>42.166666666666671</v>
      </c>
      <c r="J240" s="137" t="s">
        <v>468</v>
      </c>
      <c r="K240" s="108">
        <v>100</v>
      </c>
      <c r="L240" s="130">
        <v>100</v>
      </c>
      <c r="M240" s="248"/>
      <c r="N240" s="230"/>
      <c r="O240" s="230"/>
      <c r="P240" s="230"/>
    </row>
    <row r="241" spans="1:16" ht="46.5" customHeight="1">
      <c r="A241" s="257" t="s">
        <v>355</v>
      </c>
      <c r="B241" s="232" t="s">
        <v>356</v>
      </c>
      <c r="C241" s="259" t="s">
        <v>160</v>
      </c>
      <c r="D241" s="230" t="s">
        <v>20</v>
      </c>
      <c r="E241" s="230" t="s">
        <v>20</v>
      </c>
      <c r="F241" s="137" t="s">
        <v>12</v>
      </c>
      <c r="G241" s="106">
        <f>G242</f>
        <v>1000</v>
      </c>
      <c r="H241" s="103">
        <f>H242</f>
        <v>1000</v>
      </c>
      <c r="I241" s="102">
        <f t="shared" si="59"/>
        <v>100</v>
      </c>
      <c r="J241" s="137" t="s">
        <v>469</v>
      </c>
      <c r="K241" s="108">
        <v>2</v>
      </c>
      <c r="L241" s="130">
        <v>2</v>
      </c>
      <c r="M241" s="230" t="s">
        <v>21</v>
      </c>
      <c r="N241" s="230" t="s">
        <v>484</v>
      </c>
      <c r="O241" s="230" t="s">
        <v>21</v>
      </c>
      <c r="P241" s="230">
        <v>2</v>
      </c>
    </row>
    <row r="242" spans="1:16" ht="45.75" customHeight="1">
      <c r="A242" s="258"/>
      <c r="B242" s="232"/>
      <c r="C242" s="232"/>
      <c r="D242" s="248"/>
      <c r="E242" s="248"/>
      <c r="F242" s="137" t="s">
        <v>13</v>
      </c>
      <c r="G242" s="106">
        <v>1000</v>
      </c>
      <c r="H242" s="111">
        <v>1000</v>
      </c>
      <c r="I242" s="102">
        <f t="shared" si="59"/>
        <v>100</v>
      </c>
      <c r="J242" s="137" t="s">
        <v>470</v>
      </c>
      <c r="K242" s="108">
        <v>20</v>
      </c>
      <c r="L242" s="130">
        <v>20</v>
      </c>
      <c r="M242" s="248"/>
      <c r="N242" s="230"/>
      <c r="O242" s="230"/>
      <c r="P242" s="230"/>
    </row>
    <row r="243" spans="1:16" ht="97.5" customHeight="1">
      <c r="A243" s="257" t="s">
        <v>357</v>
      </c>
      <c r="B243" s="232" t="s">
        <v>358</v>
      </c>
      <c r="C243" s="259" t="s">
        <v>160</v>
      </c>
      <c r="D243" s="230" t="s">
        <v>20</v>
      </c>
      <c r="E243" s="230" t="s">
        <v>20</v>
      </c>
      <c r="F243" s="137" t="s">
        <v>12</v>
      </c>
      <c r="G243" s="106">
        <f>G244</f>
        <v>54909.1</v>
      </c>
      <c r="H243" s="106">
        <f>H244</f>
        <v>54623</v>
      </c>
      <c r="I243" s="102">
        <f t="shared" si="59"/>
        <v>99.478957039907783</v>
      </c>
      <c r="J243" s="137" t="s">
        <v>471</v>
      </c>
      <c r="K243" s="108">
        <v>1</v>
      </c>
      <c r="L243" s="130">
        <v>1</v>
      </c>
      <c r="M243" s="230" t="s">
        <v>21</v>
      </c>
      <c r="N243" s="230" t="s">
        <v>21</v>
      </c>
      <c r="O243" s="230" t="s">
        <v>21</v>
      </c>
      <c r="P243" s="230" t="s">
        <v>21</v>
      </c>
    </row>
    <row r="244" spans="1:16" ht="45.75" customHeight="1">
      <c r="A244" s="258"/>
      <c r="B244" s="232"/>
      <c r="C244" s="232"/>
      <c r="D244" s="230"/>
      <c r="E244" s="230"/>
      <c r="F244" s="137" t="s">
        <v>13</v>
      </c>
      <c r="G244" s="106">
        <v>54909.1</v>
      </c>
      <c r="H244" s="111">
        <v>54623</v>
      </c>
      <c r="I244" s="102">
        <f t="shared" si="59"/>
        <v>99.478957039907783</v>
      </c>
      <c r="J244" s="135" t="s">
        <v>436</v>
      </c>
      <c r="K244" s="83">
        <v>0</v>
      </c>
      <c r="L244" s="130">
        <v>0</v>
      </c>
      <c r="M244" s="248"/>
      <c r="N244" s="230"/>
      <c r="O244" s="230"/>
      <c r="P244" s="230"/>
    </row>
    <row r="245" spans="1:16" ht="32.25" customHeight="1">
      <c r="A245" s="237" t="s">
        <v>169</v>
      </c>
      <c r="B245" s="230" t="s">
        <v>359</v>
      </c>
      <c r="C245" s="230"/>
      <c r="D245" s="230"/>
      <c r="E245" s="230"/>
      <c r="F245" s="130" t="s">
        <v>12</v>
      </c>
      <c r="G245" s="79">
        <f>G246</f>
        <v>922.5</v>
      </c>
      <c r="H245" s="79">
        <f>H246</f>
        <v>909.8</v>
      </c>
      <c r="I245" s="82">
        <f t="shared" si="59"/>
        <v>98.623306233062323</v>
      </c>
      <c r="J245" s="230" t="s">
        <v>17</v>
      </c>
      <c r="K245" s="230" t="s">
        <v>17</v>
      </c>
      <c r="L245" s="230" t="s">
        <v>17</v>
      </c>
      <c r="M245" s="230" t="s">
        <v>17</v>
      </c>
      <c r="N245" s="230" t="s">
        <v>17</v>
      </c>
      <c r="O245" s="230" t="s">
        <v>17</v>
      </c>
      <c r="P245" s="230" t="s">
        <v>17</v>
      </c>
    </row>
    <row r="246" spans="1:16" ht="32.25" customHeight="1">
      <c r="A246" s="237"/>
      <c r="B246" s="230"/>
      <c r="C246" s="230"/>
      <c r="D246" s="230"/>
      <c r="E246" s="230"/>
      <c r="F246" s="130" t="s">
        <v>13</v>
      </c>
      <c r="G246" s="79">
        <f>G248</f>
        <v>922.5</v>
      </c>
      <c r="H246" s="79">
        <f>H248</f>
        <v>909.8</v>
      </c>
      <c r="I246" s="82">
        <f t="shared" si="59"/>
        <v>98.623306233062323</v>
      </c>
      <c r="J246" s="230"/>
      <c r="K246" s="230"/>
      <c r="L246" s="230"/>
      <c r="M246" s="230"/>
      <c r="N246" s="230"/>
      <c r="O246" s="230"/>
      <c r="P246" s="230"/>
    </row>
    <row r="247" spans="1:16" ht="131.25" customHeight="1">
      <c r="A247" s="237" t="s">
        <v>170</v>
      </c>
      <c r="B247" s="232" t="s">
        <v>232</v>
      </c>
      <c r="C247" s="236" t="s">
        <v>29</v>
      </c>
      <c r="D247" s="230" t="s">
        <v>271</v>
      </c>
      <c r="E247" s="230" t="s">
        <v>271</v>
      </c>
      <c r="F247" s="130" t="s">
        <v>12</v>
      </c>
      <c r="G247" s="101">
        <f>G248</f>
        <v>922.5</v>
      </c>
      <c r="H247" s="101">
        <f>H248</f>
        <v>909.8</v>
      </c>
      <c r="I247" s="102">
        <f t="shared" si="59"/>
        <v>98.623306233062323</v>
      </c>
      <c r="J247" s="198" t="s">
        <v>472</v>
      </c>
      <c r="K247" s="203">
        <v>3070</v>
      </c>
      <c r="L247" s="96">
        <v>3260</v>
      </c>
      <c r="M247" s="230" t="s">
        <v>676</v>
      </c>
      <c r="N247" s="230" t="s">
        <v>21</v>
      </c>
      <c r="O247" s="230" t="s">
        <v>21</v>
      </c>
      <c r="P247" s="230" t="s">
        <v>21</v>
      </c>
    </row>
    <row r="248" spans="1:16" ht="131.25" customHeight="1">
      <c r="A248" s="248"/>
      <c r="B248" s="232"/>
      <c r="C248" s="232"/>
      <c r="D248" s="248"/>
      <c r="E248" s="248"/>
      <c r="F248" s="130" t="s">
        <v>13</v>
      </c>
      <c r="G248" s="134">
        <v>922.5</v>
      </c>
      <c r="H248" s="101">
        <v>909.8</v>
      </c>
      <c r="I248" s="102">
        <f t="shared" si="59"/>
        <v>98.623306233062323</v>
      </c>
      <c r="J248" s="198" t="s">
        <v>473</v>
      </c>
      <c r="K248" s="203">
        <v>614</v>
      </c>
      <c r="L248" s="130">
        <v>344</v>
      </c>
      <c r="M248" s="248"/>
      <c r="N248" s="230"/>
      <c r="O248" s="230"/>
      <c r="P248" s="230"/>
    </row>
    <row r="249" spans="1:16" ht="36.75" customHeight="1">
      <c r="A249" s="237" t="s">
        <v>25</v>
      </c>
      <c r="B249" s="230" t="s">
        <v>360</v>
      </c>
      <c r="C249" s="230"/>
      <c r="D249" s="230"/>
      <c r="E249" s="230"/>
      <c r="F249" s="130" t="s">
        <v>12</v>
      </c>
      <c r="G249" s="79">
        <f>G250</f>
        <v>80</v>
      </c>
      <c r="H249" s="79">
        <f>H250</f>
        <v>80</v>
      </c>
      <c r="I249" s="82">
        <f t="shared" si="59"/>
        <v>100</v>
      </c>
      <c r="J249" s="230" t="s">
        <v>17</v>
      </c>
      <c r="K249" s="230" t="s">
        <v>17</v>
      </c>
      <c r="L249" s="230" t="s">
        <v>17</v>
      </c>
      <c r="M249" s="230" t="s">
        <v>17</v>
      </c>
      <c r="N249" s="230" t="s">
        <v>17</v>
      </c>
      <c r="O249" s="230" t="s">
        <v>17</v>
      </c>
      <c r="P249" s="230" t="s">
        <v>17</v>
      </c>
    </row>
    <row r="250" spans="1:16" ht="51.75" customHeight="1">
      <c r="A250" s="237"/>
      <c r="B250" s="230"/>
      <c r="C250" s="230"/>
      <c r="D250" s="230"/>
      <c r="E250" s="230"/>
      <c r="F250" s="130" t="s">
        <v>13</v>
      </c>
      <c r="G250" s="79">
        <f>G252+G254</f>
        <v>80</v>
      </c>
      <c r="H250" s="79">
        <f>H252+H254</f>
        <v>80</v>
      </c>
      <c r="I250" s="82">
        <f t="shared" si="59"/>
        <v>100</v>
      </c>
      <c r="J250" s="230"/>
      <c r="K250" s="230"/>
      <c r="L250" s="230"/>
      <c r="M250" s="230"/>
      <c r="N250" s="230"/>
      <c r="O250" s="230"/>
      <c r="P250" s="230"/>
    </row>
    <row r="251" spans="1:16" ht="76.5" customHeight="1">
      <c r="A251" s="230" t="s">
        <v>26</v>
      </c>
      <c r="B251" s="232" t="s">
        <v>361</v>
      </c>
      <c r="C251" s="230" t="s">
        <v>160</v>
      </c>
      <c r="D251" s="230" t="s">
        <v>20</v>
      </c>
      <c r="E251" s="230" t="s">
        <v>20</v>
      </c>
      <c r="F251" s="130" t="s">
        <v>12</v>
      </c>
      <c r="G251" s="106">
        <f>G252</f>
        <v>40</v>
      </c>
      <c r="H251" s="81">
        <f>H252</f>
        <v>40</v>
      </c>
      <c r="I251" s="102">
        <f t="shared" si="59"/>
        <v>100</v>
      </c>
      <c r="J251" s="137" t="s">
        <v>474</v>
      </c>
      <c r="K251" s="108">
        <v>42</v>
      </c>
      <c r="L251" s="130">
        <v>42</v>
      </c>
      <c r="M251" s="230" t="s">
        <v>21</v>
      </c>
      <c r="N251" s="230" t="s">
        <v>21</v>
      </c>
      <c r="O251" s="230" t="s">
        <v>21</v>
      </c>
      <c r="P251" s="230" t="s">
        <v>21</v>
      </c>
    </row>
    <row r="252" spans="1:16" ht="76.5" customHeight="1">
      <c r="A252" s="248"/>
      <c r="B252" s="232"/>
      <c r="C252" s="248"/>
      <c r="D252" s="248"/>
      <c r="E252" s="248"/>
      <c r="F252" s="130" t="s">
        <v>13</v>
      </c>
      <c r="G252" s="106">
        <v>40</v>
      </c>
      <c r="H252" s="101">
        <v>40</v>
      </c>
      <c r="I252" s="102">
        <f t="shared" si="59"/>
        <v>100</v>
      </c>
      <c r="J252" s="137" t="s">
        <v>475</v>
      </c>
      <c r="K252" s="108">
        <v>42</v>
      </c>
      <c r="L252" s="130">
        <v>42</v>
      </c>
      <c r="M252" s="248"/>
      <c r="N252" s="230"/>
      <c r="O252" s="230"/>
      <c r="P252" s="230"/>
    </row>
    <row r="253" spans="1:16" ht="73.5" customHeight="1">
      <c r="A253" s="230" t="s">
        <v>186</v>
      </c>
      <c r="B253" s="232" t="s">
        <v>362</v>
      </c>
      <c r="C253" s="230" t="s">
        <v>160</v>
      </c>
      <c r="D253" s="230" t="s">
        <v>20</v>
      </c>
      <c r="E253" s="230" t="s">
        <v>20</v>
      </c>
      <c r="F253" s="130" t="s">
        <v>12</v>
      </c>
      <c r="G253" s="106">
        <f>G254</f>
        <v>40</v>
      </c>
      <c r="H253" s="95">
        <f>H254</f>
        <v>40</v>
      </c>
      <c r="I253" s="102">
        <f t="shared" si="59"/>
        <v>100</v>
      </c>
      <c r="J253" s="137" t="s">
        <v>476</v>
      </c>
      <c r="K253" s="108">
        <v>9</v>
      </c>
      <c r="L253" s="130">
        <v>9</v>
      </c>
      <c r="M253" s="230" t="s">
        <v>21</v>
      </c>
      <c r="N253" s="230" t="s">
        <v>21</v>
      </c>
      <c r="O253" s="230" t="s">
        <v>21</v>
      </c>
      <c r="P253" s="230" t="s">
        <v>21</v>
      </c>
    </row>
    <row r="254" spans="1:16" ht="81.75" customHeight="1">
      <c r="A254" s="230"/>
      <c r="B254" s="232"/>
      <c r="C254" s="230"/>
      <c r="D254" s="230"/>
      <c r="E254" s="230"/>
      <c r="F254" s="130" t="s">
        <v>13</v>
      </c>
      <c r="G254" s="106">
        <v>40</v>
      </c>
      <c r="H254" s="102">
        <v>40</v>
      </c>
      <c r="I254" s="102">
        <f t="shared" si="59"/>
        <v>100</v>
      </c>
      <c r="J254" s="137" t="s">
        <v>477</v>
      </c>
      <c r="K254" s="108">
        <v>0</v>
      </c>
      <c r="L254" s="130">
        <v>0</v>
      </c>
      <c r="M254" s="248"/>
      <c r="N254" s="230"/>
      <c r="O254" s="230"/>
      <c r="P254" s="230"/>
    </row>
    <row r="255" spans="1:16" ht="30.75" customHeight="1">
      <c r="A255" s="237" t="s">
        <v>27</v>
      </c>
      <c r="B255" s="230" t="s">
        <v>363</v>
      </c>
      <c r="C255" s="230"/>
      <c r="D255" s="230"/>
      <c r="E255" s="230"/>
      <c r="F255" s="130" t="s">
        <v>12</v>
      </c>
      <c r="G255" s="82">
        <f t="shared" ref="G255:H257" si="60">G256</f>
        <v>65</v>
      </c>
      <c r="H255" s="82">
        <f t="shared" si="60"/>
        <v>65</v>
      </c>
      <c r="I255" s="82">
        <f t="shared" si="59"/>
        <v>100</v>
      </c>
      <c r="J255" s="230" t="s">
        <v>17</v>
      </c>
      <c r="K255" s="230" t="s">
        <v>17</v>
      </c>
      <c r="L255" s="230" t="s">
        <v>17</v>
      </c>
      <c r="M255" s="230" t="s">
        <v>17</v>
      </c>
      <c r="N255" s="230" t="s">
        <v>17</v>
      </c>
      <c r="O255" s="230" t="s">
        <v>17</v>
      </c>
      <c r="P255" s="230" t="s">
        <v>17</v>
      </c>
    </row>
    <row r="256" spans="1:16" ht="30.75" customHeight="1">
      <c r="A256" s="237"/>
      <c r="B256" s="230"/>
      <c r="C256" s="230"/>
      <c r="D256" s="230"/>
      <c r="E256" s="230"/>
      <c r="F256" s="130" t="s">
        <v>13</v>
      </c>
      <c r="G256" s="82">
        <f t="shared" si="60"/>
        <v>65</v>
      </c>
      <c r="H256" s="82">
        <f t="shared" si="60"/>
        <v>65</v>
      </c>
      <c r="I256" s="82">
        <f t="shared" si="59"/>
        <v>100</v>
      </c>
      <c r="J256" s="230"/>
      <c r="K256" s="230"/>
      <c r="L256" s="230"/>
      <c r="M256" s="230"/>
      <c r="N256" s="230"/>
      <c r="O256" s="230"/>
      <c r="P256" s="230"/>
    </row>
    <row r="257" spans="1:16" ht="59.25" customHeight="1">
      <c r="A257" s="230" t="s">
        <v>28</v>
      </c>
      <c r="B257" s="250" t="s">
        <v>171</v>
      </c>
      <c r="C257" s="236" t="s">
        <v>251</v>
      </c>
      <c r="D257" s="230" t="s">
        <v>223</v>
      </c>
      <c r="E257" s="230" t="s">
        <v>223</v>
      </c>
      <c r="F257" s="130" t="s">
        <v>12</v>
      </c>
      <c r="G257" s="103">
        <f t="shared" si="60"/>
        <v>65</v>
      </c>
      <c r="H257" s="103">
        <f t="shared" si="60"/>
        <v>65</v>
      </c>
      <c r="I257" s="102">
        <f t="shared" si="59"/>
        <v>100</v>
      </c>
      <c r="J257" s="106" t="s">
        <v>478</v>
      </c>
      <c r="K257" s="108">
        <v>50</v>
      </c>
      <c r="L257" s="96">
        <v>50</v>
      </c>
      <c r="M257" s="230" t="s">
        <v>21</v>
      </c>
      <c r="N257" s="230" t="s">
        <v>21</v>
      </c>
      <c r="O257" s="230" t="s">
        <v>21</v>
      </c>
      <c r="P257" s="230" t="s">
        <v>21</v>
      </c>
    </row>
    <row r="258" spans="1:16" ht="99" customHeight="1">
      <c r="A258" s="248"/>
      <c r="B258" s="232"/>
      <c r="C258" s="236"/>
      <c r="D258" s="248"/>
      <c r="E258" s="248"/>
      <c r="F258" s="130" t="s">
        <v>13</v>
      </c>
      <c r="G258" s="110">
        <v>65</v>
      </c>
      <c r="H258" s="111">
        <v>65</v>
      </c>
      <c r="I258" s="102">
        <f t="shared" si="59"/>
        <v>100</v>
      </c>
      <c r="J258" s="106" t="s">
        <v>479</v>
      </c>
      <c r="K258" s="108">
        <v>10</v>
      </c>
      <c r="L258" s="130">
        <v>10</v>
      </c>
      <c r="M258" s="248"/>
      <c r="N258" s="230"/>
      <c r="O258" s="230"/>
      <c r="P258" s="230"/>
    </row>
    <row r="259" spans="1:16" ht="30" customHeight="1">
      <c r="A259" s="237" t="s">
        <v>187</v>
      </c>
      <c r="B259" s="230" t="s">
        <v>364</v>
      </c>
      <c r="C259" s="230"/>
      <c r="D259" s="230"/>
      <c r="E259" s="230"/>
      <c r="F259" s="130" t="s">
        <v>12</v>
      </c>
      <c r="G259" s="82">
        <f t="shared" ref="G259:H261" si="61">G260</f>
        <v>121.8</v>
      </c>
      <c r="H259" s="82">
        <f t="shared" si="61"/>
        <v>121.8</v>
      </c>
      <c r="I259" s="82">
        <f t="shared" si="59"/>
        <v>100</v>
      </c>
      <c r="J259" s="230" t="s">
        <v>17</v>
      </c>
      <c r="K259" s="230" t="s">
        <v>17</v>
      </c>
      <c r="L259" s="230" t="s">
        <v>17</v>
      </c>
      <c r="M259" s="230" t="s">
        <v>17</v>
      </c>
      <c r="N259" s="249" t="s">
        <v>17</v>
      </c>
      <c r="O259" s="249" t="s">
        <v>17</v>
      </c>
      <c r="P259" s="249" t="s">
        <v>17</v>
      </c>
    </row>
    <row r="260" spans="1:16" ht="30" customHeight="1">
      <c r="A260" s="237"/>
      <c r="B260" s="230"/>
      <c r="C260" s="230"/>
      <c r="D260" s="230"/>
      <c r="E260" s="230"/>
      <c r="F260" s="130" t="s">
        <v>13</v>
      </c>
      <c r="G260" s="82">
        <f>G262+G264</f>
        <v>121.8</v>
      </c>
      <c r="H260" s="82">
        <f>H262+H264</f>
        <v>121.8</v>
      </c>
      <c r="I260" s="82">
        <f t="shared" si="59"/>
        <v>100</v>
      </c>
      <c r="J260" s="230"/>
      <c r="K260" s="230"/>
      <c r="L260" s="230"/>
      <c r="M260" s="230"/>
      <c r="N260" s="249"/>
      <c r="O260" s="249"/>
      <c r="P260" s="249"/>
    </row>
    <row r="261" spans="1:16" ht="72" customHeight="1">
      <c r="A261" s="251" t="s">
        <v>365</v>
      </c>
      <c r="B261" s="252" t="s">
        <v>366</v>
      </c>
      <c r="C261" s="236" t="s">
        <v>247</v>
      </c>
      <c r="D261" s="230" t="s">
        <v>20</v>
      </c>
      <c r="E261" s="230" t="s">
        <v>20</v>
      </c>
      <c r="F261" s="135" t="s">
        <v>12</v>
      </c>
      <c r="G261" s="115">
        <f>G262</f>
        <v>76.099999999999994</v>
      </c>
      <c r="H261" s="103">
        <f t="shared" si="61"/>
        <v>76.099999999999994</v>
      </c>
      <c r="I261" s="102">
        <f t="shared" ref="I261:I268" si="62">H261/G261*100</f>
        <v>100</v>
      </c>
      <c r="J261" s="104" t="s">
        <v>373</v>
      </c>
      <c r="K261" s="112">
        <v>20</v>
      </c>
      <c r="L261" s="130">
        <v>20</v>
      </c>
      <c r="M261" s="230" t="s">
        <v>21</v>
      </c>
      <c r="N261" s="249" t="s">
        <v>21</v>
      </c>
      <c r="O261" s="249" t="s">
        <v>21</v>
      </c>
      <c r="P261" s="249" t="s">
        <v>21</v>
      </c>
    </row>
    <row r="262" spans="1:16" ht="57.75" customHeight="1">
      <c r="A262" s="251"/>
      <c r="B262" s="252"/>
      <c r="C262" s="236"/>
      <c r="D262" s="230"/>
      <c r="E262" s="230"/>
      <c r="F262" s="135" t="s">
        <v>13</v>
      </c>
      <c r="G262" s="115">
        <v>76.099999999999994</v>
      </c>
      <c r="H262" s="111">
        <v>76.099999999999994</v>
      </c>
      <c r="I262" s="102">
        <f t="shared" si="62"/>
        <v>100</v>
      </c>
      <c r="J262" s="104" t="s">
        <v>480</v>
      </c>
      <c r="K262" s="112">
        <v>500</v>
      </c>
      <c r="L262" s="130">
        <v>100</v>
      </c>
      <c r="M262" s="248"/>
      <c r="N262" s="249"/>
      <c r="O262" s="249"/>
      <c r="P262" s="249"/>
    </row>
    <row r="263" spans="1:16" ht="57.75" customHeight="1">
      <c r="A263" s="251" t="s">
        <v>367</v>
      </c>
      <c r="B263" s="252" t="s">
        <v>368</v>
      </c>
      <c r="C263" s="236" t="s">
        <v>247</v>
      </c>
      <c r="D263" s="230" t="s">
        <v>20</v>
      </c>
      <c r="E263" s="230" t="s">
        <v>20</v>
      </c>
      <c r="F263" s="135" t="s">
        <v>12</v>
      </c>
      <c r="G263" s="115">
        <f>G264</f>
        <v>45.7</v>
      </c>
      <c r="H263" s="115">
        <f>H264</f>
        <v>45.7</v>
      </c>
      <c r="I263" s="102">
        <f t="shared" si="62"/>
        <v>100</v>
      </c>
      <c r="J263" s="104" t="s">
        <v>481</v>
      </c>
      <c r="K263" s="112">
        <v>20</v>
      </c>
      <c r="L263" s="130">
        <v>20</v>
      </c>
      <c r="M263" s="230" t="s">
        <v>21</v>
      </c>
      <c r="N263" s="249" t="s">
        <v>21</v>
      </c>
      <c r="O263" s="249" t="s">
        <v>21</v>
      </c>
      <c r="P263" s="249" t="s">
        <v>21</v>
      </c>
    </row>
    <row r="264" spans="1:16" ht="57.75" customHeight="1">
      <c r="A264" s="251"/>
      <c r="B264" s="252"/>
      <c r="C264" s="236"/>
      <c r="D264" s="230"/>
      <c r="E264" s="230"/>
      <c r="F264" s="135" t="s">
        <v>13</v>
      </c>
      <c r="G264" s="115">
        <v>45.7</v>
      </c>
      <c r="H264" s="111">
        <v>45.7</v>
      </c>
      <c r="I264" s="102">
        <f t="shared" si="62"/>
        <v>100</v>
      </c>
      <c r="J264" s="104" t="s">
        <v>482</v>
      </c>
      <c r="K264" s="112">
        <v>500</v>
      </c>
      <c r="L264" s="130">
        <v>100</v>
      </c>
      <c r="M264" s="248"/>
      <c r="N264" s="249"/>
      <c r="O264" s="249"/>
      <c r="P264" s="249"/>
    </row>
    <row r="265" spans="1:16" ht="57.75" customHeight="1">
      <c r="A265" s="251" t="s">
        <v>512</v>
      </c>
      <c r="B265" s="281" t="s">
        <v>513</v>
      </c>
      <c r="C265" s="282"/>
      <c r="D265" s="282"/>
      <c r="E265" s="283"/>
      <c r="F265" s="135" t="s">
        <v>12</v>
      </c>
      <c r="G265" s="116">
        <f>G266</f>
        <v>392.4</v>
      </c>
      <c r="H265" s="116">
        <f>H266</f>
        <v>392.4</v>
      </c>
      <c r="I265" s="82">
        <f t="shared" si="62"/>
        <v>100</v>
      </c>
      <c r="J265" s="271" t="s">
        <v>17</v>
      </c>
      <c r="K265" s="271" t="s">
        <v>17</v>
      </c>
      <c r="L265" s="271" t="s">
        <v>17</v>
      </c>
      <c r="M265" s="271" t="s">
        <v>17</v>
      </c>
      <c r="N265" s="271" t="s">
        <v>17</v>
      </c>
      <c r="O265" s="271" t="s">
        <v>17</v>
      </c>
      <c r="P265" s="271" t="s">
        <v>17</v>
      </c>
    </row>
    <row r="266" spans="1:16" ht="57.75" customHeight="1">
      <c r="A266" s="251"/>
      <c r="B266" s="284"/>
      <c r="C266" s="285"/>
      <c r="D266" s="285"/>
      <c r="E266" s="286"/>
      <c r="F266" s="135" t="s">
        <v>13</v>
      </c>
      <c r="G266" s="116">
        <f>G268</f>
        <v>392.4</v>
      </c>
      <c r="H266" s="116">
        <f>H268</f>
        <v>392.4</v>
      </c>
      <c r="I266" s="82">
        <f t="shared" si="62"/>
        <v>100</v>
      </c>
      <c r="J266" s="272"/>
      <c r="K266" s="272"/>
      <c r="L266" s="272"/>
      <c r="M266" s="272"/>
      <c r="N266" s="272"/>
      <c r="O266" s="272"/>
      <c r="P266" s="272"/>
    </row>
    <row r="267" spans="1:16" ht="57.75" customHeight="1">
      <c r="A267" s="251" t="s">
        <v>515</v>
      </c>
      <c r="B267" s="235" t="s">
        <v>516</v>
      </c>
      <c r="C267" s="299" t="s">
        <v>514</v>
      </c>
      <c r="D267" s="300" t="s">
        <v>20</v>
      </c>
      <c r="E267" s="236" t="s">
        <v>20</v>
      </c>
      <c r="F267" s="135" t="s">
        <v>12</v>
      </c>
      <c r="G267" s="115">
        <f>G268</f>
        <v>392.4</v>
      </c>
      <c r="H267" s="115">
        <f>H268</f>
        <v>392.4</v>
      </c>
      <c r="I267" s="102">
        <f t="shared" si="62"/>
        <v>100</v>
      </c>
      <c r="J267" s="117" t="s">
        <v>517</v>
      </c>
      <c r="K267" s="118">
        <v>12</v>
      </c>
      <c r="L267" s="130">
        <v>12</v>
      </c>
      <c r="M267" s="246" t="s">
        <v>21</v>
      </c>
      <c r="N267" s="249" t="s">
        <v>21</v>
      </c>
      <c r="O267" s="249" t="s">
        <v>21</v>
      </c>
      <c r="P267" s="249" t="s">
        <v>21</v>
      </c>
    </row>
    <row r="268" spans="1:16" ht="57.75" customHeight="1">
      <c r="A268" s="251"/>
      <c r="B268" s="235" t="s">
        <v>518</v>
      </c>
      <c r="C268" s="299" t="s">
        <v>514</v>
      </c>
      <c r="D268" s="300"/>
      <c r="E268" s="236"/>
      <c r="F268" s="135" t="s">
        <v>13</v>
      </c>
      <c r="G268" s="115">
        <v>392.4</v>
      </c>
      <c r="H268" s="132">
        <v>392.4</v>
      </c>
      <c r="I268" s="102">
        <f t="shared" si="62"/>
        <v>100</v>
      </c>
      <c r="J268" s="119" t="s">
        <v>525</v>
      </c>
      <c r="K268" s="141">
        <v>100</v>
      </c>
      <c r="L268" s="130">
        <v>100</v>
      </c>
      <c r="M268" s="247"/>
      <c r="N268" s="249"/>
      <c r="O268" s="249"/>
      <c r="P268" s="249"/>
    </row>
    <row r="269" spans="1:16" ht="57.75" customHeight="1">
      <c r="A269" s="84"/>
      <c r="B269" s="85"/>
      <c r="C269" s="86"/>
      <c r="D269" s="87"/>
      <c r="E269" s="87"/>
      <c r="F269" s="86"/>
      <c r="G269" s="88"/>
      <c r="H269" s="89"/>
      <c r="I269" s="90"/>
      <c r="J269" s="91"/>
      <c r="K269" s="92"/>
      <c r="L269" s="87"/>
      <c r="M269" s="93"/>
      <c r="N269" s="94"/>
      <c r="O269" s="94"/>
      <c r="P269" s="94"/>
    </row>
    <row r="270" spans="1:16" ht="41.25" customHeight="1">
      <c r="A270" s="72"/>
      <c r="B270" s="72"/>
      <c r="C270" s="72"/>
      <c r="D270" s="72"/>
      <c r="E270" s="72"/>
      <c r="F270" s="72"/>
      <c r="G270" s="46"/>
      <c r="H270" s="47"/>
      <c r="I270" s="48"/>
      <c r="J270" s="49"/>
      <c r="K270" s="50"/>
      <c r="L270" s="72"/>
      <c r="M270" s="72"/>
      <c r="N270" s="51"/>
      <c r="O270" s="51"/>
      <c r="P270" s="51"/>
    </row>
    <row r="271" spans="1:16" s="60" customFormat="1" ht="41.25" customHeight="1">
      <c r="A271" s="52" t="s">
        <v>528</v>
      </c>
      <c r="B271" s="53"/>
      <c r="C271" s="53"/>
      <c r="D271" s="53"/>
      <c r="E271" s="53"/>
      <c r="F271" s="53"/>
      <c r="G271" s="54"/>
      <c r="H271" s="55"/>
      <c r="I271" s="56"/>
      <c r="J271" s="57"/>
      <c r="K271" s="58"/>
      <c r="L271" s="53"/>
      <c r="M271" s="53"/>
      <c r="N271" s="59"/>
      <c r="P271" s="61" t="s">
        <v>529</v>
      </c>
    </row>
    <row r="272" spans="1:16" ht="41.25" customHeight="1">
      <c r="A272" s="72"/>
      <c r="B272" s="72"/>
      <c r="C272" s="72"/>
      <c r="D272" s="72"/>
      <c r="E272" s="72"/>
      <c r="F272" s="72"/>
      <c r="G272" s="46"/>
      <c r="H272" s="47"/>
      <c r="I272" s="48"/>
      <c r="J272" s="49"/>
      <c r="K272" s="50"/>
      <c r="L272" s="72"/>
      <c r="M272" s="72"/>
      <c r="N272" s="51"/>
      <c r="O272" s="51"/>
      <c r="P272" s="51"/>
    </row>
    <row r="274" spans="3:9" hidden="1">
      <c r="C274" s="62" t="s">
        <v>177</v>
      </c>
      <c r="D274" s="62"/>
      <c r="E274" s="62"/>
      <c r="F274" s="63"/>
      <c r="G274" s="64">
        <f>G260+G250+G234+G220+G202+G166+G114+G94+G47+G61+G41</f>
        <v>185592.19999999998</v>
      </c>
      <c r="H274" s="64">
        <f>H260+H250+H234+H220+H202+H166+H114+H94+H47+H61+H41</f>
        <v>181551.80000000002</v>
      </c>
      <c r="I274" s="63"/>
    </row>
    <row r="275" spans="3:9" hidden="1">
      <c r="C275" s="62" t="s">
        <v>178</v>
      </c>
      <c r="D275" s="62"/>
      <c r="E275" s="62"/>
      <c r="F275" s="63"/>
      <c r="G275" s="65">
        <f>G238+G212+G152</f>
        <v>57777</v>
      </c>
      <c r="H275" s="65">
        <f>H238+H212+H152</f>
        <v>57317.4</v>
      </c>
      <c r="I275" s="63"/>
    </row>
    <row r="276" spans="3:9" hidden="1">
      <c r="C276" s="62" t="s">
        <v>179</v>
      </c>
      <c r="D276" s="62"/>
      <c r="E276" s="62"/>
      <c r="F276" s="63"/>
      <c r="G276" s="65">
        <f>G198</f>
        <v>500.8</v>
      </c>
      <c r="H276" s="65">
        <f>H198</f>
        <v>500.8</v>
      </c>
      <c r="I276" s="63"/>
    </row>
    <row r="277" spans="3:9" hidden="1">
      <c r="C277" s="62" t="s">
        <v>180</v>
      </c>
      <c r="D277" s="62"/>
      <c r="E277" s="62"/>
      <c r="F277" s="63"/>
      <c r="G277" s="66">
        <f>G256</f>
        <v>65</v>
      </c>
      <c r="H277" s="66">
        <f>H256</f>
        <v>65</v>
      </c>
      <c r="I277" s="63"/>
    </row>
    <row r="278" spans="3:9" hidden="1">
      <c r="C278" s="62" t="s">
        <v>181</v>
      </c>
      <c r="D278" s="62"/>
      <c r="E278" s="62"/>
      <c r="F278" s="63"/>
      <c r="G278" s="65">
        <f>G246</f>
        <v>922.5</v>
      </c>
      <c r="H278" s="65">
        <f>H246</f>
        <v>909.8</v>
      </c>
      <c r="I278" s="63"/>
    </row>
    <row r="279" spans="3:9" hidden="1">
      <c r="C279" s="62" t="s">
        <v>182</v>
      </c>
      <c r="D279" s="62"/>
      <c r="E279" s="62"/>
      <c r="F279" s="63"/>
      <c r="G279" s="67"/>
      <c r="H279" s="67"/>
      <c r="I279" s="63"/>
    </row>
    <row r="280" spans="3:9" hidden="1">
      <c r="C280" s="62"/>
      <c r="D280" s="62"/>
      <c r="E280" s="62"/>
      <c r="F280" s="63"/>
      <c r="G280" s="63"/>
      <c r="H280" s="63"/>
      <c r="I280" s="63"/>
    </row>
    <row r="281" spans="3:9" hidden="1">
      <c r="C281" s="62"/>
      <c r="D281" s="62"/>
      <c r="E281" s="62"/>
      <c r="F281" s="63"/>
      <c r="G281" s="68">
        <f>SUM(G274:G280)</f>
        <v>244857.49999999997</v>
      </c>
      <c r="H281" s="67">
        <f>SUM(H274:H280)</f>
        <v>240344.8</v>
      </c>
      <c r="I281" s="63"/>
    </row>
  </sheetData>
  <mergeCells count="1103">
    <mergeCell ref="A14:B31"/>
    <mergeCell ref="C30:E31"/>
    <mergeCell ref="J30:J31"/>
    <mergeCell ref="K30:K31"/>
    <mergeCell ref="L30:L31"/>
    <mergeCell ref="M30:M31"/>
    <mergeCell ref="N30:N31"/>
    <mergeCell ref="O30:O31"/>
    <mergeCell ref="P30:P31"/>
    <mergeCell ref="B265:E266"/>
    <mergeCell ref="O265:O266"/>
    <mergeCell ref="P265:P266"/>
    <mergeCell ref="M267:M268"/>
    <mergeCell ref="N267:N268"/>
    <mergeCell ref="O267:O268"/>
    <mergeCell ref="P267:P268"/>
    <mergeCell ref="A183:A196"/>
    <mergeCell ref="B183:B196"/>
    <mergeCell ref="J195:J196"/>
    <mergeCell ref="K195:K196"/>
    <mergeCell ref="L195:L196"/>
    <mergeCell ref="M195:M196"/>
    <mergeCell ref="N195:N196"/>
    <mergeCell ref="O195:O196"/>
    <mergeCell ref="P195:P196"/>
    <mergeCell ref="C195:E196"/>
    <mergeCell ref="A265:A266"/>
    <mergeCell ref="A267:A268"/>
    <mergeCell ref="B267:B268"/>
    <mergeCell ref="C267:C268"/>
    <mergeCell ref="D267:D268"/>
    <mergeCell ref="E267:E268"/>
    <mergeCell ref="J265:J266"/>
    <mergeCell ref="K265:K266"/>
    <mergeCell ref="L265:L266"/>
    <mergeCell ref="M265:M266"/>
    <mergeCell ref="N265:N266"/>
    <mergeCell ref="N263:N264"/>
    <mergeCell ref="O263:O264"/>
    <mergeCell ref="P263:P264"/>
    <mergeCell ref="N205:N206"/>
    <mergeCell ref="O205:O206"/>
    <mergeCell ref="P205:P206"/>
    <mergeCell ref="O131:O132"/>
    <mergeCell ref="O133:O134"/>
    <mergeCell ref="N87:N88"/>
    <mergeCell ref="N137:N138"/>
    <mergeCell ref="M243:M244"/>
    <mergeCell ref="J161:J162"/>
    <mergeCell ref="J201:J202"/>
    <mergeCell ref="K201:K202"/>
    <mergeCell ref="J109:J110"/>
    <mergeCell ref="K93:K94"/>
    <mergeCell ref="J113:J114"/>
    <mergeCell ref="L245:L246"/>
    <mergeCell ref="M245:M246"/>
    <mergeCell ref="O245:O246"/>
    <mergeCell ref="J237:J238"/>
    <mergeCell ref="K237:K238"/>
    <mergeCell ref="N251:N252"/>
    <mergeCell ref="O251:O252"/>
    <mergeCell ref="P251:P252"/>
    <mergeCell ref="N243:N244"/>
    <mergeCell ref="O243:O244"/>
    <mergeCell ref="P243:P244"/>
    <mergeCell ref="N167:N168"/>
    <mergeCell ref="M167:M168"/>
    <mergeCell ref="M201:M202"/>
    <mergeCell ref="L201:L202"/>
    <mergeCell ref="M199:M200"/>
    <mergeCell ref="O85:O86"/>
    <mergeCell ref="M81:M82"/>
    <mergeCell ref="M111:M112"/>
    <mergeCell ref="O123:O124"/>
    <mergeCell ref="O119:O120"/>
    <mergeCell ref="O87:O88"/>
    <mergeCell ref="M237:M238"/>
    <mergeCell ref="M231:M232"/>
    <mergeCell ref="L237:L238"/>
    <mergeCell ref="O241:O242"/>
    <mergeCell ref="M227:M228"/>
    <mergeCell ref="N219:N220"/>
    <mergeCell ref="N227:N228"/>
    <mergeCell ref="P221:P222"/>
    <mergeCell ref="N223:N224"/>
    <mergeCell ref="O223:O224"/>
    <mergeCell ref="P223:P224"/>
    <mergeCell ref="N241:N242"/>
    <mergeCell ref="O219:O220"/>
    <mergeCell ref="N191:N192"/>
    <mergeCell ref="N181:N182"/>
    <mergeCell ref="O181:O182"/>
    <mergeCell ref="P181:P182"/>
    <mergeCell ref="N215:N216"/>
    <mergeCell ref="P197:P198"/>
    <mergeCell ref="O213:O214"/>
    <mergeCell ref="A263:A264"/>
    <mergeCell ref="B263:B264"/>
    <mergeCell ref="C263:C264"/>
    <mergeCell ref="D263:D264"/>
    <mergeCell ref="E263:E264"/>
    <mergeCell ref="M205:M206"/>
    <mergeCell ref="M209:M210"/>
    <mergeCell ref="B205:B206"/>
    <mergeCell ref="C205:C206"/>
    <mergeCell ref="D205:D206"/>
    <mergeCell ref="E205:E206"/>
    <mergeCell ref="A215:A216"/>
    <mergeCell ref="B215:B216"/>
    <mergeCell ref="A213:A214"/>
    <mergeCell ref="A223:A224"/>
    <mergeCell ref="B223:B224"/>
    <mergeCell ref="E215:E216"/>
    <mergeCell ref="M221:M222"/>
    <mergeCell ref="M219:M220"/>
    <mergeCell ref="A221:A222"/>
    <mergeCell ref="B219:E220"/>
    <mergeCell ref="M233:M234"/>
    <mergeCell ref="M263:M264"/>
    <mergeCell ref="L211:L212"/>
    <mergeCell ref="M211:M212"/>
    <mergeCell ref="B249:E250"/>
    <mergeCell ref="B221:B222"/>
    <mergeCell ref="E217:E218"/>
    <mergeCell ref="A233:A234"/>
    <mergeCell ref="E231:E232"/>
    <mergeCell ref="E213:E214"/>
    <mergeCell ref="B227:B228"/>
    <mergeCell ref="E135:E136"/>
    <mergeCell ref="M135:M136"/>
    <mergeCell ref="C133:C134"/>
    <mergeCell ref="D133:D134"/>
    <mergeCell ref="E133:E134"/>
    <mergeCell ref="D129:D130"/>
    <mergeCell ref="M137:M138"/>
    <mergeCell ref="B139:B140"/>
    <mergeCell ref="A141:A142"/>
    <mergeCell ref="D141:D142"/>
    <mergeCell ref="E141:E142"/>
    <mergeCell ref="A243:A244"/>
    <mergeCell ref="B243:B244"/>
    <mergeCell ref="C243:C244"/>
    <mergeCell ref="D243:D244"/>
    <mergeCell ref="E243:E244"/>
    <mergeCell ref="M145:M146"/>
    <mergeCell ref="M147:M148"/>
    <mergeCell ref="D143:D144"/>
    <mergeCell ref="K161:K162"/>
    <mergeCell ref="L161:L162"/>
    <mergeCell ref="J165:J166"/>
    <mergeCell ref="C135:C136"/>
    <mergeCell ref="D135:D136"/>
    <mergeCell ref="D145:D146"/>
    <mergeCell ref="E145:E146"/>
    <mergeCell ref="A159:A160"/>
    <mergeCell ref="B159:B160"/>
    <mergeCell ref="A157:A158"/>
    <mergeCell ref="C157:C158"/>
    <mergeCell ref="A137:A138"/>
    <mergeCell ref="C179:C180"/>
    <mergeCell ref="C125:C126"/>
    <mergeCell ref="E157:E158"/>
    <mergeCell ref="B153:B154"/>
    <mergeCell ref="C153:C154"/>
    <mergeCell ref="D153:D154"/>
    <mergeCell ref="D157:D158"/>
    <mergeCell ref="B157:B158"/>
    <mergeCell ref="C147:C148"/>
    <mergeCell ref="D147:D148"/>
    <mergeCell ref="E153:E154"/>
    <mergeCell ref="A151:A152"/>
    <mergeCell ref="B151:E152"/>
    <mergeCell ref="E147:E148"/>
    <mergeCell ref="A153:A154"/>
    <mergeCell ref="A155:A156"/>
    <mergeCell ref="B155:B156"/>
    <mergeCell ref="C129:C130"/>
    <mergeCell ref="B141:B142"/>
    <mergeCell ref="C139:C140"/>
    <mergeCell ref="D125:D126"/>
    <mergeCell ref="A147:A148"/>
    <mergeCell ref="B147:B148"/>
    <mergeCell ref="C145:C146"/>
    <mergeCell ref="D155:D156"/>
    <mergeCell ref="A149:A150"/>
    <mergeCell ref="B149:B150"/>
    <mergeCell ref="C149:C150"/>
    <mergeCell ref="D149:D150"/>
    <mergeCell ref="E149:E150"/>
    <mergeCell ref="C141:C142"/>
    <mergeCell ref="D139:D140"/>
    <mergeCell ref="E139:E140"/>
    <mergeCell ref="A121:A122"/>
    <mergeCell ref="E137:E138"/>
    <mergeCell ref="E143:E144"/>
    <mergeCell ref="D89:D90"/>
    <mergeCell ref="C89:C90"/>
    <mergeCell ref="B89:B90"/>
    <mergeCell ref="A89:A90"/>
    <mergeCell ref="A93:A94"/>
    <mergeCell ref="B93:E94"/>
    <mergeCell ref="A107:A112"/>
    <mergeCell ref="D95:D96"/>
    <mergeCell ref="B131:B132"/>
    <mergeCell ref="C131:C132"/>
    <mergeCell ref="A135:A136"/>
    <mergeCell ref="B135:B136"/>
    <mergeCell ref="E123:E124"/>
    <mergeCell ref="E129:E130"/>
    <mergeCell ref="B123:B124"/>
    <mergeCell ref="B117:B118"/>
    <mergeCell ref="D137:D138"/>
    <mergeCell ref="A139:A140"/>
    <mergeCell ref="A143:A144"/>
    <mergeCell ref="B143:B144"/>
    <mergeCell ref="C143:C144"/>
    <mergeCell ref="A105:A106"/>
    <mergeCell ref="D105:D106"/>
    <mergeCell ref="E105:E106"/>
    <mergeCell ref="B99:B100"/>
    <mergeCell ref="C99:C100"/>
    <mergeCell ref="B133:B134"/>
    <mergeCell ref="E131:E132"/>
    <mergeCell ref="E97:E98"/>
    <mergeCell ref="B121:B122"/>
    <mergeCell ref="C121:C122"/>
    <mergeCell ref="D121:D122"/>
    <mergeCell ref="B119:B120"/>
    <mergeCell ref="C119:C120"/>
    <mergeCell ref="B63:B65"/>
    <mergeCell ref="C66:C67"/>
    <mergeCell ref="B79:B80"/>
    <mergeCell ref="D73:D74"/>
    <mergeCell ref="E73:E74"/>
    <mergeCell ref="B95:B96"/>
    <mergeCell ref="E75:E76"/>
    <mergeCell ref="B68:B69"/>
    <mergeCell ref="D87:D88"/>
    <mergeCell ref="E87:E88"/>
    <mergeCell ref="C107:E108"/>
    <mergeCell ref="C109:E110"/>
    <mergeCell ref="E89:E90"/>
    <mergeCell ref="D103:D104"/>
    <mergeCell ref="E103:E104"/>
    <mergeCell ref="B105:B106"/>
    <mergeCell ref="C105:C106"/>
    <mergeCell ref="B115:B116"/>
    <mergeCell ref="D119:D120"/>
    <mergeCell ref="D179:D180"/>
    <mergeCell ref="E179:E180"/>
    <mergeCell ref="A165:A166"/>
    <mergeCell ref="B165:E166"/>
    <mergeCell ref="C161:E162"/>
    <mergeCell ref="C163:E164"/>
    <mergeCell ref="B161:B164"/>
    <mergeCell ref="B169:B170"/>
    <mergeCell ref="C169:C170"/>
    <mergeCell ref="D169:D170"/>
    <mergeCell ref="E169:E170"/>
    <mergeCell ref="C181:C182"/>
    <mergeCell ref="B177:B178"/>
    <mergeCell ref="D173:D174"/>
    <mergeCell ref="E173:E174"/>
    <mergeCell ref="A167:A168"/>
    <mergeCell ref="A169:A170"/>
    <mergeCell ref="C167:C168"/>
    <mergeCell ref="D167:D168"/>
    <mergeCell ref="E167:E168"/>
    <mergeCell ref="A161:A164"/>
    <mergeCell ref="J197:J198"/>
    <mergeCell ref="K197:K198"/>
    <mergeCell ref="L197:L198"/>
    <mergeCell ref="M197:M198"/>
    <mergeCell ref="N197:N198"/>
    <mergeCell ref="N201:N202"/>
    <mergeCell ref="A205:A206"/>
    <mergeCell ref="E203:E204"/>
    <mergeCell ref="J211:J212"/>
    <mergeCell ref="K211:K212"/>
    <mergeCell ref="N209:N210"/>
    <mergeCell ref="B199:B200"/>
    <mergeCell ref="N203:N204"/>
    <mergeCell ref="E207:E208"/>
    <mergeCell ref="M207:M208"/>
    <mergeCell ref="C203:C204"/>
    <mergeCell ref="D203:D204"/>
    <mergeCell ref="C207:C208"/>
    <mergeCell ref="A209:A210"/>
    <mergeCell ref="B209:B210"/>
    <mergeCell ref="C209:C210"/>
    <mergeCell ref="D209:D210"/>
    <mergeCell ref="E209:E210"/>
    <mergeCell ref="A199:A200"/>
    <mergeCell ref="C199:C200"/>
    <mergeCell ref="D199:D200"/>
    <mergeCell ref="E199:E200"/>
    <mergeCell ref="A201:A202"/>
    <mergeCell ref="B201:E202"/>
    <mergeCell ref="A211:A212"/>
    <mergeCell ref="B197:E198"/>
    <mergeCell ref="A197:A198"/>
    <mergeCell ref="J14:J17"/>
    <mergeCell ref="N18:N21"/>
    <mergeCell ref="O18:O21"/>
    <mergeCell ref="J22:J23"/>
    <mergeCell ref="K22:K23"/>
    <mergeCell ref="L22:L23"/>
    <mergeCell ref="M22:M23"/>
    <mergeCell ref="N22:N23"/>
    <mergeCell ref="O22:O23"/>
    <mergeCell ref="P22:P23"/>
    <mergeCell ref="J24:J25"/>
    <mergeCell ref="P24:P25"/>
    <mergeCell ref="P26:P27"/>
    <mergeCell ref="K14:K17"/>
    <mergeCell ref="L14:L17"/>
    <mergeCell ref="M14:M17"/>
    <mergeCell ref="N14:N17"/>
    <mergeCell ref="O26:O27"/>
    <mergeCell ref="K24:K25"/>
    <mergeCell ref="L24:L25"/>
    <mergeCell ref="M24:M25"/>
    <mergeCell ref="N24:N25"/>
    <mergeCell ref="O24:O25"/>
    <mergeCell ref="P28:P29"/>
    <mergeCell ref="B97:B98"/>
    <mergeCell ref="B83:B84"/>
    <mergeCell ref="C81:C82"/>
    <mergeCell ref="D81:D82"/>
    <mergeCell ref="A83:A84"/>
    <mergeCell ref="C83:C84"/>
    <mergeCell ref="B87:B88"/>
    <mergeCell ref="N135:N136"/>
    <mergeCell ref="M123:M124"/>
    <mergeCell ref="K113:K114"/>
    <mergeCell ref="B91:B92"/>
    <mergeCell ref="C91:C92"/>
    <mergeCell ref="D91:D92"/>
    <mergeCell ref="E95:E96"/>
    <mergeCell ref="A79:A80"/>
    <mergeCell ref="A81:A82"/>
    <mergeCell ref="E85:E86"/>
    <mergeCell ref="B81:B82"/>
    <mergeCell ref="N125:N126"/>
    <mergeCell ref="M117:M118"/>
    <mergeCell ref="N85:N86"/>
    <mergeCell ref="C79:C80"/>
    <mergeCell ref="D79:D80"/>
    <mergeCell ref="E79:E80"/>
    <mergeCell ref="A75:A76"/>
    <mergeCell ref="B75:B76"/>
    <mergeCell ref="C75:C76"/>
    <mergeCell ref="D75:D76"/>
    <mergeCell ref="C87:C88"/>
    <mergeCell ref="B129:B130"/>
    <mergeCell ref="E125:E126"/>
    <mergeCell ref="B51:B52"/>
    <mergeCell ref="C43:C45"/>
    <mergeCell ref="D43:D45"/>
    <mergeCell ref="A66:A67"/>
    <mergeCell ref="B66:B67"/>
    <mergeCell ref="E51:E52"/>
    <mergeCell ref="D63:D65"/>
    <mergeCell ref="E63:E65"/>
    <mergeCell ref="A73:A74"/>
    <mergeCell ref="B73:B74"/>
    <mergeCell ref="A63:A65"/>
    <mergeCell ref="A68:A69"/>
    <mergeCell ref="A53:A54"/>
    <mergeCell ref="A70:A72"/>
    <mergeCell ref="B70:B72"/>
    <mergeCell ref="C70:C72"/>
    <mergeCell ref="D70:D72"/>
    <mergeCell ref="B60:E62"/>
    <mergeCell ref="A49:A50"/>
    <mergeCell ref="B49:B50"/>
    <mergeCell ref="B46:E48"/>
    <mergeCell ref="B53:B54"/>
    <mergeCell ref="D66:D67"/>
    <mergeCell ref="C53:C54"/>
    <mergeCell ref="D49:D50"/>
    <mergeCell ref="C73:C74"/>
    <mergeCell ref="E66:E67"/>
    <mergeCell ref="A85:A86"/>
    <mergeCell ref="N81:N82"/>
    <mergeCell ref="O81:O82"/>
    <mergeCell ref="N83:N84"/>
    <mergeCell ref="O83:O84"/>
    <mergeCell ref="E81:E82"/>
    <mergeCell ref="D83:D84"/>
    <mergeCell ref="E83:E84"/>
    <mergeCell ref="A77:A78"/>
    <mergeCell ref="B77:B78"/>
    <mergeCell ref="C77:C78"/>
    <mergeCell ref="D77:D78"/>
    <mergeCell ref="E77:E78"/>
    <mergeCell ref="B85:B86"/>
    <mergeCell ref="C85:C86"/>
    <mergeCell ref="M83:M84"/>
    <mergeCell ref="D85:D86"/>
    <mergeCell ref="C24:E25"/>
    <mergeCell ref="E70:E72"/>
    <mergeCell ref="A51:A52"/>
    <mergeCell ref="E53:E54"/>
    <mergeCell ref="C68:C69"/>
    <mergeCell ref="D68:D69"/>
    <mergeCell ref="A46:A48"/>
    <mergeCell ref="D53:D54"/>
    <mergeCell ref="J18:J21"/>
    <mergeCell ref="K18:K21"/>
    <mergeCell ref="L18:L21"/>
    <mergeCell ref="M18:M21"/>
    <mergeCell ref="P18:P21"/>
    <mergeCell ref="A10:A12"/>
    <mergeCell ref="B10:B12"/>
    <mergeCell ref="C10:C12"/>
    <mergeCell ref="D10:E11"/>
    <mergeCell ref="D51:D52"/>
    <mergeCell ref="J26:J27"/>
    <mergeCell ref="K26:K27"/>
    <mergeCell ref="L26:L27"/>
    <mergeCell ref="M26:M27"/>
    <mergeCell ref="N26:N27"/>
    <mergeCell ref="E49:E50"/>
    <mergeCell ref="E58:E59"/>
    <mergeCell ref="B55:B57"/>
    <mergeCell ref="C55:C57"/>
    <mergeCell ref="C58:C59"/>
    <mergeCell ref="B58:B59"/>
    <mergeCell ref="D58:D59"/>
    <mergeCell ref="D55:D57"/>
    <mergeCell ref="G10:G12"/>
    <mergeCell ref="A8:P8"/>
    <mergeCell ref="C14:E17"/>
    <mergeCell ref="C18:E21"/>
    <mergeCell ref="C22:E23"/>
    <mergeCell ref="C26:E27"/>
    <mergeCell ref="C28:E29"/>
    <mergeCell ref="O40:O42"/>
    <mergeCell ref="P40:P42"/>
    <mergeCell ref="P63:P65"/>
    <mergeCell ref="P68:P69"/>
    <mergeCell ref="J60:J62"/>
    <mergeCell ref="K60:K62"/>
    <mergeCell ref="L60:L62"/>
    <mergeCell ref="M60:M62"/>
    <mergeCell ref="J40:J42"/>
    <mergeCell ref="F10:F12"/>
    <mergeCell ref="A55:A57"/>
    <mergeCell ref="B43:B45"/>
    <mergeCell ref="N40:N42"/>
    <mergeCell ref="K46:K48"/>
    <mergeCell ref="N46:N48"/>
    <mergeCell ref="C51:C52"/>
    <mergeCell ref="P32:P35"/>
    <mergeCell ref="O14:O17"/>
    <mergeCell ref="P14:P17"/>
    <mergeCell ref="J32:J35"/>
    <mergeCell ref="K32:K35"/>
    <mergeCell ref="L32:L35"/>
    <mergeCell ref="M32:M35"/>
    <mergeCell ref="N32:N35"/>
    <mergeCell ref="O32:O35"/>
    <mergeCell ref="N60:N62"/>
    <mergeCell ref="L28:L29"/>
    <mergeCell ref="M28:M29"/>
    <mergeCell ref="N28:N29"/>
    <mergeCell ref="O28:O29"/>
    <mergeCell ref="A32:A39"/>
    <mergeCell ref="C32:E35"/>
    <mergeCell ref="B32:B39"/>
    <mergeCell ref="C36:E39"/>
    <mergeCell ref="C63:C65"/>
    <mergeCell ref="O70:O72"/>
    <mergeCell ref="M66:M67"/>
    <mergeCell ref="N66:N67"/>
    <mergeCell ref="E68:E69"/>
    <mergeCell ref="M68:M69"/>
    <mergeCell ref="A1:P1"/>
    <mergeCell ref="A2:P2"/>
    <mergeCell ref="A3:P3"/>
    <mergeCell ref="A4:P4"/>
    <mergeCell ref="A5:P5"/>
    <mergeCell ref="A6:P6"/>
    <mergeCell ref="N10:P10"/>
    <mergeCell ref="N11:N12"/>
    <mergeCell ref="O11:O12"/>
    <mergeCell ref="P11:P12"/>
    <mergeCell ref="H10:H12"/>
    <mergeCell ref="I10:I12"/>
    <mergeCell ref="J10:J12"/>
    <mergeCell ref="K10:K12"/>
    <mergeCell ref="L10:L12"/>
    <mergeCell ref="M10:M12"/>
    <mergeCell ref="P53:P54"/>
    <mergeCell ref="N53:N54"/>
    <mergeCell ref="L40:L42"/>
    <mergeCell ref="M40:M42"/>
    <mergeCell ref="M58:M59"/>
    <mergeCell ref="P43:P45"/>
    <mergeCell ref="A40:A42"/>
    <mergeCell ref="A43:A45"/>
    <mergeCell ref="C49:C50"/>
    <mergeCell ref="A60:A62"/>
    <mergeCell ref="O36:O39"/>
    <mergeCell ref="J43:J44"/>
    <mergeCell ref="K43:K44"/>
    <mergeCell ref="L43:L44"/>
    <mergeCell ref="O43:O45"/>
    <mergeCell ref="O49:O50"/>
    <mergeCell ref="B40:E42"/>
    <mergeCell ref="A58:A59"/>
    <mergeCell ref="J28:J29"/>
    <mergeCell ref="K28:K29"/>
    <mergeCell ref="E55:E57"/>
    <mergeCell ref="N49:N50"/>
    <mergeCell ref="K40:K42"/>
    <mergeCell ref="L46:L48"/>
    <mergeCell ref="M43:M45"/>
    <mergeCell ref="N43:N45"/>
    <mergeCell ref="E43:E45"/>
    <mergeCell ref="J56:J57"/>
    <mergeCell ref="K56:K57"/>
    <mergeCell ref="L56:L57"/>
    <mergeCell ref="J46:J48"/>
    <mergeCell ref="N51:N52"/>
    <mergeCell ref="O51:O52"/>
    <mergeCell ref="M53:M54"/>
    <mergeCell ref="P66:P67"/>
    <mergeCell ref="P73:P74"/>
    <mergeCell ref="O58:O59"/>
    <mergeCell ref="P58:P59"/>
    <mergeCell ref="O77:O78"/>
    <mergeCell ref="N73:N74"/>
    <mergeCell ref="O73:O74"/>
    <mergeCell ref="P77:P78"/>
    <mergeCell ref="P79:P80"/>
    <mergeCell ref="N79:N80"/>
    <mergeCell ref="N77:N78"/>
    <mergeCell ref="N70:N72"/>
    <mergeCell ref="J64:J65"/>
    <mergeCell ref="K64:K65"/>
    <mergeCell ref="J71:J72"/>
    <mergeCell ref="K71:K72"/>
    <mergeCell ref="L64:L65"/>
    <mergeCell ref="P60:P62"/>
    <mergeCell ref="N68:N69"/>
    <mergeCell ref="M70:M72"/>
    <mergeCell ref="N58:N59"/>
    <mergeCell ref="O79:O80"/>
    <mergeCell ref="M77:M78"/>
    <mergeCell ref="O75:O76"/>
    <mergeCell ref="O66:O67"/>
    <mergeCell ref="O68:O69"/>
    <mergeCell ref="O60:O62"/>
    <mergeCell ref="L71:L72"/>
    <mergeCell ref="M55:M57"/>
    <mergeCell ref="M85:M86"/>
    <mergeCell ref="N117:N118"/>
    <mergeCell ref="N113:N114"/>
    <mergeCell ref="D97:D98"/>
    <mergeCell ref="K107:K108"/>
    <mergeCell ref="O121:O122"/>
    <mergeCell ref="M51:M52"/>
    <mergeCell ref="M73:M74"/>
    <mergeCell ref="N75:N76"/>
    <mergeCell ref="M75:M76"/>
    <mergeCell ref="A207:A208"/>
    <mergeCell ref="B207:B208"/>
    <mergeCell ref="D181:D182"/>
    <mergeCell ref="E181:E182"/>
    <mergeCell ref="A203:A204"/>
    <mergeCell ref="B203:B204"/>
    <mergeCell ref="C177:C178"/>
    <mergeCell ref="D177:D178"/>
    <mergeCell ref="D207:D208"/>
    <mergeCell ref="A173:A174"/>
    <mergeCell ref="B173:B174"/>
    <mergeCell ref="A175:A176"/>
    <mergeCell ref="B175:B176"/>
    <mergeCell ref="C175:C176"/>
    <mergeCell ref="D175:D176"/>
    <mergeCell ref="E175:E176"/>
    <mergeCell ref="M175:M176"/>
    <mergeCell ref="M177:M178"/>
    <mergeCell ref="M203:M204"/>
    <mergeCell ref="O199:O200"/>
    <mergeCell ref="N207:N208"/>
    <mergeCell ref="C227:C228"/>
    <mergeCell ref="E177:E178"/>
    <mergeCell ref="D227:D228"/>
    <mergeCell ref="E227:E228"/>
    <mergeCell ref="A227:A228"/>
    <mergeCell ref="A219:A220"/>
    <mergeCell ref="B229:B230"/>
    <mergeCell ref="A229:A230"/>
    <mergeCell ref="C229:C230"/>
    <mergeCell ref="B213:B214"/>
    <mergeCell ref="J245:J246"/>
    <mergeCell ref="K245:K246"/>
    <mergeCell ref="D241:D242"/>
    <mergeCell ref="A237:A238"/>
    <mergeCell ref="A241:A242"/>
    <mergeCell ref="M225:M226"/>
    <mergeCell ref="M223:M224"/>
    <mergeCell ref="B237:E238"/>
    <mergeCell ref="C223:C224"/>
    <mergeCell ref="D223:D224"/>
    <mergeCell ref="E223:E224"/>
    <mergeCell ref="D215:D216"/>
    <mergeCell ref="J233:J234"/>
    <mergeCell ref="K233:K234"/>
    <mergeCell ref="L233:L234"/>
    <mergeCell ref="M213:M214"/>
    <mergeCell ref="M215:M216"/>
    <mergeCell ref="M217:M218"/>
    <mergeCell ref="B245:E246"/>
    <mergeCell ref="M239:M240"/>
    <mergeCell ref="C221:C222"/>
    <mergeCell ref="D221:D222"/>
    <mergeCell ref="E221:E222"/>
    <mergeCell ref="A231:A232"/>
    <mergeCell ref="B231:B232"/>
    <mergeCell ref="C231:C232"/>
    <mergeCell ref="D231:D232"/>
    <mergeCell ref="A217:A218"/>
    <mergeCell ref="B217:B218"/>
    <mergeCell ref="C217:C218"/>
    <mergeCell ref="D217:D218"/>
    <mergeCell ref="A247:A248"/>
    <mergeCell ref="C247:C248"/>
    <mergeCell ref="J255:J256"/>
    <mergeCell ref="B233:E234"/>
    <mergeCell ref="K255:K256"/>
    <mergeCell ref="L255:L256"/>
    <mergeCell ref="M255:M256"/>
    <mergeCell ref="M253:M254"/>
    <mergeCell ref="A253:A254"/>
    <mergeCell ref="A249:A250"/>
    <mergeCell ref="A235:A236"/>
    <mergeCell ref="B235:B236"/>
    <mergeCell ref="D235:D236"/>
    <mergeCell ref="A239:A240"/>
    <mergeCell ref="B239:B240"/>
    <mergeCell ref="C239:C240"/>
    <mergeCell ref="D239:D240"/>
    <mergeCell ref="A245:A246"/>
    <mergeCell ref="E239:E240"/>
    <mergeCell ref="B241:B242"/>
    <mergeCell ref="C241:C242"/>
    <mergeCell ref="E241:E242"/>
    <mergeCell ref="M241:M242"/>
    <mergeCell ref="M251:M252"/>
    <mergeCell ref="D247:D248"/>
    <mergeCell ref="B247:B248"/>
    <mergeCell ref="E251:E252"/>
    <mergeCell ref="M235:M236"/>
    <mergeCell ref="A251:A252"/>
    <mergeCell ref="B251:B252"/>
    <mergeCell ref="N247:N248"/>
    <mergeCell ref="O247:O248"/>
    <mergeCell ref="P247:P248"/>
    <mergeCell ref="N249:N250"/>
    <mergeCell ref="O249:O250"/>
    <mergeCell ref="M247:M248"/>
    <mergeCell ref="B255:E256"/>
    <mergeCell ref="E247:E248"/>
    <mergeCell ref="B253:B254"/>
    <mergeCell ref="C251:C252"/>
    <mergeCell ref="N255:N256"/>
    <mergeCell ref="P255:P256"/>
    <mergeCell ref="P249:P250"/>
    <mergeCell ref="D251:D252"/>
    <mergeCell ref="J249:J250"/>
    <mergeCell ref="K249:K250"/>
    <mergeCell ref="L249:L250"/>
    <mergeCell ref="M249:M250"/>
    <mergeCell ref="O237:O238"/>
    <mergeCell ref="N245:N246"/>
    <mergeCell ref="P237:P238"/>
    <mergeCell ref="P235:P236"/>
    <mergeCell ref="N239:N240"/>
    <mergeCell ref="O239:O240"/>
    <mergeCell ref="P239:P240"/>
    <mergeCell ref="J219:J220"/>
    <mergeCell ref="K219:K220"/>
    <mergeCell ref="L219:L220"/>
    <mergeCell ref="C235:C236"/>
    <mergeCell ref="A225:A226"/>
    <mergeCell ref="B225:B226"/>
    <mergeCell ref="C225:C226"/>
    <mergeCell ref="D225:D226"/>
    <mergeCell ref="E225:E226"/>
    <mergeCell ref="C213:C214"/>
    <mergeCell ref="D213:D214"/>
    <mergeCell ref="C215:C216"/>
    <mergeCell ref="B211:E212"/>
    <mergeCell ref="C173:C174"/>
    <mergeCell ref="E235:E236"/>
    <mergeCell ref="P245:P246"/>
    <mergeCell ref="N237:N238"/>
    <mergeCell ref="N217:N218"/>
    <mergeCell ref="O217:O218"/>
    <mergeCell ref="P217:P218"/>
    <mergeCell ref="N233:N234"/>
    <mergeCell ref="O233:O234"/>
    <mergeCell ref="N221:N222"/>
    <mergeCell ref="O221:O222"/>
    <mergeCell ref="N235:N236"/>
    <mergeCell ref="O235:O236"/>
    <mergeCell ref="P233:P234"/>
    <mergeCell ref="O227:O228"/>
    <mergeCell ref="P227:P228"/>
    <mergeCell ref="N225:N226"/>
    <mergeCell ref="O225:O226"/>
    <mergeCell ref="P225:P226"/>
    <mergeCell ref="P213:P214"/>
    <mergeCell ref="O203:O204"/>
    <mergeCell ref="P203:P204"/>
    <mergeCell ref="O207:O208"/>
    <mergeCell ref="P207:P208"/>
    <mergeCell ref="O201:O202"/>
    <mergeCell ref="P201:P202"/>
    <mergeCell ref="O197:O198"/>
    <mergeCell ref="P211:P212"/>
    <mergeCell ref="N199:N200"/>
    <mergeCell ref="O209:O210"/>
    <mergeCell ref="P209:P210"/>
    <mergeCell ref="P199:P200"/>
    <mergeCell ref="O215:O216"/>
    <mergeCell ref="P215:P216"/>
    <mergeCell ref="N211:N212"/>
    <mergeCell ref="N213:N214"/>
    <mergeCell ref="O211:O212"/>
    <mergeCell ref="N165:N166"/>
    <mergeCell ref="E119:E120"/>
    <mergeCell ref="N123:N124"/>
    <mergeCell ref="P135:P136"/>
    <mergeCell ref="P129:P130"/>
    <mergeCell ref="O137:O138"/>
    <mergeCell ref="N153:N154"/>
    <mergeCell ref="P113:P114"/>
    <mergeCell ref="P159:P160"/>
    <mergeCell ref="P157:P158"/>
    <mergeCell ref="P155:P156"/>
    <mergeCell ref="O193:O194"/>
    <mergeCell ref="P193:P194"/>
    <mergeCell ref="O161:O162"/>
    <mergeCell ref="N187:N188"/>
    <mergeCell ref="O187:O188"/>
    <mergeCell ref="J185:J186"/>
    <mergeCell ref="J187:J188"/>
    <mergeCell ref="K185:K186"/>
    <mergeCell ref="L185:L186"/>
    <mergeCell ref="M185:M186"/>
    <mergeCell ref="N185:N186"/>
    <mergeCell ref="O185:O186"/>
    <mergeCell ref="M159:M160"/>
    <mergeCell ref="K189:K190"/>
    <mergeCell ref="L189:L190"/>
    <mergeCell ref="M189:M190"/>
    <mergeCell ref="N189:N190"/>
    <mergeCell ref="O189:O190"/>
    <mergeCell ref="L187:L188"/>
    <mergeCell ref="J191:J192"/>
    <mergeCell ref="C191:E192"/>
    <mergeCell ref="M91:M92"/>
    <mergeCell ref="N91:N92"/>
    <mergeCell ref="O91:O92"/>
    <mergeCell ref="P91:P92"/>
    <mergeCell ref="N145:N146"/>
    <mergeCell ref="O145:O146"/>
    <mergeCell ref="P145:P146"/>
    <mergeCell ref="N147:N148"/>
    <mergeCell ref="O147:O148"/>
    <mergeCell ref="P147:P148"/>
    <mergeCell ref="N161:N162"/>
    <mergeCell ref="N159:N160"/>
    <mergeCell ref="O159:O160"/>
    <mergeCell ref="M155:M156"/>
    <mergeCell ref="M153:M154"/>
    <mergeCell ref="O157:O158"/>
    <mergeCell ref="M151:M152"/>
    <mergeCell ref="K151:K152"/>
    <mergeCell ref="L151:L152"/>
    <mergeCell ref="L109:L110"/>
    <mergeCell ref="O135:O136"/>
    <mergeCell ref="M129:M130"/>
    <mergeCell ref="M119:M120"/>
    <mergeCell ref="P109:P110"/>
    <mergeCell ref="E155:E156"/>
    <mergeCell ref="P89:P90"/>
    <mergeCell ref="M89:M90"/>
    <mergeCell ref="P131:P132"/>
    <mergeCell ref="O151:O152"/>
    <mergeCell ref="P139:P140"/>
    <mergeCell ref="N155:N156"/>
    <mergeCell ref="P151:P152"/>
    <mergeCell ref="N151:N152"/>
    <mergeCell ref="M97:M98"/>
    <mergeCell ref="M141:M142"/>
    <mergeCell ref="M139:M140"/>
    <mergeCell ref="P137:P138"/>
    <mergeCell ref="N141:N142"/>
    <mergeCell ref="O141:O142"/>
    <mergeCell ref="P133:P134"/>
    <mergeCell ref="P123:P124"/>
    <mergeCell ref="E91:E92"/>
    <mergeCell ref="N149:N150"/>
    <mergeCell ref="M109:M110"/>
    <mergeCell ref="O143:O144"/>
    <mergeCell ref="O155:O156"/>
    <mergeCell ref="O153:O154"/>
    <mergeCell ref="O149:O150"/>
    <mergeCell ref="P149:P150"/>
    <mergeCell ref="P241:P242"/>
    <mergeCell ref="O179:O180"/>
    <mergeCell ref="M173:M174"/>
    <mergeCell ref="P187:P188"/>
    <mergeCell ref="J189:J190"/>
    <mergeCell ref="P185:P186"/>
    <mergeCell ref="P183:P184"/>
    <mergeCell ref="P143:P144"/>
    <mergeCell ref="O191:O192"/>
    <mergeCell ref="P191:P192"/>
    <mergeCell ref="K193:K194"/>
    <mergeCell ref="L193:L194"/>
    <mergeCell ref="L113:L114"/>
    <mergeCell ref="O115:O116"/>
    <mergeCell ref="O97:O98"/>
    <mergeCell ref="O127:O128"/>
    <mergeCell ref="N119:N120"/>
    <mergeCell ref="M115:M116"/>
    <mergeCell ref="M127:M128"/>
    <mergeCell ref="N127:N128"/>
    <mergeCell ref="P219:P220"/>
    <mergeCell ref="P179:P180"/>
    <mergeCell ref="N231:N232"/>
    <mergeCell ref="O231:O232"/>
    <mergeCell ref="P231:P232"/>
    <mergeCell ref="N229:N230"/>
    <mergeCell ref="O229:O230"/>
    <mergeCell ref="P229:P230"/>
    <mergeCell ref="M193:M194"/>
    <mergeCell ref="N193:N194"/>
    <mergeCell ref="J111:J112"/>
    <mergeCell ref="M229:M230"/>
    <mergeCell ref="A91:A92"/>
    <mergeCell ref="D115:D116"/>
    <mergeCell ref="C117:C118"/>
    <mergeCell ref="A131:A132"/>
    <mergeCell ref="D131:D132"/>
    <mergeCell ref="E115:E116"/>
    <mergeCell ref="D117:D118"/>
    <mergeCell ref="A97:A98"/>
    <mergeCell ref="P165:P166"/>
    <mergeCell ref="M161:M162"/>
    <mergeCell ref="M165:M166"/>
    <mergeCell ref="N107:N108"/>
    <mergeCell ref="L107:L108"/>
    <mergeCell ref="M107:M108"/>
    <mergeCell ref="M131:M132"/>
    <mergeCell ref="P125:P126"/>
    <mergeCell ref="O107:O108"/>
    <mergeCell ref="N97:N98"/>
    <mergeCell ref="N139:N140"/>
    <mergeCell ref="O139:O140"/>
    <mergeCell ref="E121:E122"/>
    <mergeCell ref="M121:M122"/>
    <mergeCell ref="N121:N122"/>
    <mergeCell ref="N129:N130"/>
    <mergeCell ref="O129:O130"/>
    <mergeCell ref="N131:N132"/>
    <mergeCell ref="O125:O126"/>
    <mergeCell ref="E159:E160"/>
    <mergeCell ref="P97:P98"/>
    <mergeCell ref="P117:P118"/>
    <mergeCell ref="P127:P128"/>
    <mergeCell ref="M149:M150"/>
    <mergeCell ref="O261:O262"/>
    <mergeCell ref="E261:E262"/>
    <mergeCell ref="M261:M262"/>
    <mergeCell ref="C97:C98"/>
    <mergeCell ref="C111:E112"/>
    <mergeCell ref="B107:B112"/>
    <mergeCell ref="A145:A146"/>
    <mergeCell ref="B145:B146"/>
    <mergeCell ref="C95:C96"/>
    <mergeCell ref="A127:A128"/>
    <mergeCell ref="B127:B128"/>
    <mergeCell ref="A113:A114"/>
    <mergeCell ref="B113:E114"/>
    <mergeCell ref="A117:A118"/>
    <mergeCell ref="A129:A130"/>
    <mergeCell ref="A119:A120"/>
    <mergeCell ref="C127:C128"/>
    <mergeCell ref="E117:E118"/>
    <mergeCell ref="D127:D128"/>
    <mergeCell ref="B125:B126"/>
    <mergeCell ref="C115:C116"/>
    <mergeCell ref="E229:E230"/>
    <mergeCell ref="D229:D230"/>
    <mergeCell ref="M113:M114"/>
    <mergeCell ref="M125:M126"/>
    <mergeCell ref="M191:M192"/>
    <mergeCell ref="N173:N174"/>
    <mergeCell ref="O167:O168"/>
    <mergeCell ref="N175:N176"/>
    <mergeCell ref="O175:O176"/>
    <mergeCell ref="J151:J152"/>
    <mergeCell ref="O109:O110"/>
    <mergeCell ref="P261:P262"/>
    <mergeCell ref="E253:E254"/>
    <mergeCell ref="A257:A258"/>
    <mergeCell ref="B257:B258"/>
    <mergeCell ref="C257:C258"/>
    <mergeCell ref="D257:D258"/>
    <mergeCell ref="N257:N258"/>
    <mergeCell ref="O257:O258"/>
    <mergeCell ref="P257:P258"/>
    <mergeCell ref="C253:C254"/>
    <mergeCell ref="D253:D254"/>
    <mergeCell ref="N259:N260"/>
    <mergeCell ref="O259:O260"/>
    <mergeCell ref="P259:P260"/>
    <mergeCell ref="A259:A260"/>
    <mergeCell ref="B259:E260"/>
    <mergeCell ref="K259:K260"/>
    <mergeCell ref="J259:J260"/>
    <mergeCell ref="L259:L260"/>
    <mergeCell ref="M259:M260"/>
    <mergeCell ref="E257:E258"/>
    <mergeCell ref="M257:M258"/>
    <mergeCell ref="A255:A256"/>
    <mergeCell ref="P253:P254"/>
    <mergeCell ref="O255:O256"/>
    <mergeCell ref="N253:N254"/>
    <mergeCell ref="O253:O254"/>
    <mergeCell ref="A261:A262"/>
    <mergeCell ref="B261:B262"/>
    <mergeCell ref="C261:C262"/>
    <mergeCell ref="D261:D262"/>
    <mergeCell ref="N261:N262"/>
    <mergeCell ref="P46:P48"/>
    <mergeCell ref="P87:P88"/>
    <mergeCell ref="A123:A124"/>
    <mergeCell ref="E127:E128"/>
    <mergeCell ref="C123:C124"/>
    <mergeCell ref="D123:D124"/>
    <mergeCell ref="A125:A126"/>
    <mergeCell ref="A95:A96"/>
    <mergeCell ref="A133:A134"/>
    <mergeCell ref="P49:P50"/>
    <mergeCell ref="P51:P52"/>
    <mergeCell ref="M46:M48"/>
    <mergeCell ref="O113:O114"/>
    <mergeCell ref="N95:N96"/>
    <mergeCell ref="O53:O54"/>
    <mergeCell ref="N55:N57"/>
    <mergeCell ref="O55:O57"/>
    <mergeCell ref="N109:N110"/>
    <mergeCell ref="O95:O96"/>
    <mergeCell ref="P55:P57"/>
    <mergeCell ref="L93:L94"/>
    <mergeCell ref="N89:N90"/>
    <mergeCell ref="N115:N116"/>
    <mergeCell ref="M93:M94"/>
    <mergeCell ref="N93:N94"/>
    <mergeCell ref="M79:M80"/>
    <mergeCell ref="C101:C102"/>
    <mergeCell ref="D101:D102"/>
    <mergeCell ref="E101:E102"/>
    <mergeCell ref="J93:J94"/>
    <mergeCell ref="A87:A88"/>
    <mergeCell ref="O93:O94"/>
    <mergeCell ref="P36:P39"/>
    <mergeCell ref="O163:O164"/>
    <mergeCell ref="P163:P164"/>
    <mergeCell ref="P115:P116"/>
    <mergeCell ref="O111:O112"/>
    <mergeCell ref="P111:P112"/>
    <mergeCell ref="P70:P72"/>
    <mergeCell ref="P95:P96"/>
    <mergeCell ref="P75:P76"/>
    <mergeCell ref="J36:J39"/>
    <mergeCell ref="K36:K39"/>
    <mergeCell ref="L36:L39"/>
    <mergeCell ref="M36:M39"/>
    <mergeCell ref="N36:N39"/>
    <mergeCell ref="J163:J164"/>
    <mergeCell ref="K163:K164"/>
    <mergeCell ref="L163:L164"/>
    <mergeCell ref="M163:M164"/>
    <mergeCell ref="N163:N164"/>
    <mergeCell ref="N111:N112"/>
    <mergeCell ref="O46:O48"/>
    <mergeCell ref="O89:O90"/>
    <mergeCell ref="O63:O65"/>
    <mergeCell ref="M143:M144"/>
    <mergeCell ref="M49:M50"/>
    <mergeCell ref="M157:M158"/>
    <mergeCell ref="N157:N158"/>
    <mergeCell ref="M63:M65"/>
    <mergeCell ref="N63:N65"/>
    <mergeCell ref="P85:P86"/>
    <mergeCell ref="P81:P82"/>
    <mergeCell ref="P83:P84"/>
    <mergeCell ref="M87:M88"/>
    <mergeCell ref="N171:N172"/>
    <mergeCell ref="N169:N170"/>
    <mergeCell ref="M171:M172"/>
    <mergeCell ref="M169:M170"/>
    <mergeCell ref="O99:O100"/>
    <mergeCell ref="P99:P100"/>
    <mergeCell ref="O101:O102"/>
    <mergeCell ref="P101:P102"/>
    <mergeCell ref="O103:O104"/>
    <mergeCell ref="P103:P104"/>
    <mergeCell ref="O105:O106"/>
    <mergeCell ref="O173:O174"/>
    <mergeCell ref="O171:O172"/>
    <mergeCell ref="O169:O170"/>
    <mergeCell ref="N143:N144"/>
    <mergeCell ref="N99:N100"/>
    <mergeCell ref="N101:N102"/>
    <mergeCell ref="N103:N104"/>
    <mergeCell ref="N105:N106"/>
    <mergeCell ref="M99:M100"/>
    <mergeCell ref="M101:M102"/>
    <mergeCell ref="M103:M104"/>
    <mergeCell ref="M105:M106"/>
    <mergeCell ref="P105:P106"/>
    <mergeCell ref="P169:P170"/>
    <mergeCell ref="P167:P168"/>
    <mergeCell ref="P173:P174"/>
    <mergeCell ref="P93:P94"/>
    <mergeCell ref="M95:M96"/>
    <mergeCell ref="N133:N134"/>
    <mergeCell ref="M133:M134"/>
    <mergeCell ref="A99:A100"/>
    <mergeCell ref="P189:P190"/>
    <mergeCell ref="M179:M180"/>
    <mergeCell ref="M181:M182"/>
    <mergeCell ref="M187:M188"/>
    <mergeCell ref="N183:N184"/>
    <mergeCell ref="O183:O184"/>
    <mergeCell ref="N179:N180"/>
    <mergeCell ref="M183:M184"/>
    <mergeCell ref="J183:J184"/>
    <mergeCell ref="K183:K184"/>
    <mergeCell ref="K187:K188"/>
    <mergeCell ref="L183:L184"/>
    <mergeCell ref="P121:P122"/>
    <mergeCell ref="P119:P120"/>
    <mergeCell ref="O117:O118"/>
    <mergeCell ref="P107:P108"/>
    <mergeCell ref="D99:D100"/>
    <mergeCell ref="E99:E100"/>
    <mergeCell ref="A101:A102"/>
    <mergeCell ref="B101:B102"/>
    <mergeCell ref="P161:P162"/>
    <mergeCell ref="P141:P142"/>
    <mergeCell ref="P171:P172"/>
    <mergeCell ref="P153:P154"/>
    <mergeCell ref="O165:O166"/>
    <mergeCell ref="N177:N178"/>
    <mergeCell ref="O177:O178"/>
    <mergeCell ref="P177:P178"/>
    <mergeCell ref="P175:P176"/>
    <mergeCell ref="K111:K112"/>
    <mergeCell ref="L111:L112"/>
    <mergeCell ref="J193:J194"/>
    <mergeCell ref="K191:K192"/>
    <mergeCell ref="L191:L192"/>
    <mergeCell ref="L165:L166"/>
    <mergeCell ref="K165:K166"/>
    <mergeCell ref="E171:E172"/>
    <mergeCell ref="A179:A180"/>
    <mergeCell ref="C137:C138"/>
    <mergeCell ref="B137:B138"/>
    <mergeCell ref="A115:A116"/>
    <mergeCell ref="C159:C160"/>
    <mergeCell ref="D159:D160"/>
    <mergeCell ref="C183:E184"/>
    <mergeCell ref="C185:E186"/>
    <mergeCell ref="C187:E188"/>
    <mergeCell ref="C189:E190"/>
    <mergeCell ref="A103:A104"/>
    <mergeCell ref="B103:B104"/>
    <mergeCell ref="C103:C104"/>
    <mergeCell ref="J107:J108"/>
    <mergeCell ref="K109:K110"/>
    <mergeCell ref="A177:A178"/>
    <mergeCell ref="A171:A172"/>
    <mergeCell ref="B171:B172"/>
    <mergeCell ref="B167:B168"/>
    <mergeCell ref="C171:C172"/>
    <mergeCell ref="D171:D172"/>
    <mergeCell ref="C155:C156"/>
    <mergeCell ref="C193:E194"/>
    <mergeCell ref="A181:A182"/>
    <mergeCell ref="B179:B180"/>
    <mergeCell ref="B181:B182"/>
  </mergeCells>
  <pageMargins left="0.65333333333333332" right="0.43307086614173229" top="0.74803149606299213" bottom="0.48222222222222222" header="0.31496062992125984" footer="0.31496062992125984"/>
  <pageSetup paperSize="9" scale="51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SheetLayoutView="100" workbookViewId="0">
      <selection activeCell="O23" sqref="O23"/>
    </sheetView>
  </sheetViews>
  <sheetFormatPr defaultColWidth="9.140625" defaultRowHeight="15"/>
  <cols>
    <col min="1" max="16384" width="9.140625" style="3"/>
  </cols>
  <sheetData>
    <row r="1" spans="1:15">
      <c r="A1" s="302" t="s">
        <v>90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2" spans="1:15">
      <c r="A2" s="302" t="s">
        <v>91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</row>
    <row r="3" spans="1:15">
      <c r="A3" s="302" t="s">
        <v>92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</row>
    <row r="4" spans="1:15">
      <c r="A4" s="302" t="s">
        <v>594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</row>
    <row r="5" spans="1:15">
      <c r="A5" s="302" t="s">
        <v>595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</row>
    <row r="6" spans="1:15">
      <c r="A6" s="302" t="s">
        <v>2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</row>
    <row r="7" spans="1:15">
      <c r="A7" s="302" t="s">
        <v>3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</row>
    <row r="8" spans="1:15">
      <c r="A8" s="18"/>
      <c r="B8" s="18"/>
      <c r="C8" s="18"/>
      <c r="D8" s="18"/>
      <c r="E8" s="18"/>
      <c r="F8" s="18"/>
      <c r="G8" s="18"/>
      <c r="H8" s="18"/>
      <c r="I8" s="18"/>
      <c r="J8" s="18"/>
      <c r="K8" s="70"/>
      <c r="L8" s="70"/>
      <c r="M8" s="18"/>
      <c r="N8" s="18"/>
      <c r="O8" s="18"/>
    </row>
    <row r="9" spans="1:15">
      <c r="A9" s="302" t="s">
        <v>530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</row>
    <row r="10" spans="1:15">
      <c r="A10" s="7"/>
    </row>
    <row r="11" spans="1:15">
      <c r="A11" s="301" t="s">
        <v>93</v>
      </c>
      <c r="B11" s="301" t="s">
        <v>94</v>
      </c>
      <c r="C11" s="301" t="s">
        <v>95</v>
      </c>
      <c r="D11" s="301" t="s">
        <v>96</v>
      </c>
      <c r="E11" s="301" t="s">
        <v>97</v>
      </c>
      <c r="F11" s="301" t="s">
        <v>98</v>
      </c>
      <c r="G11" s="301" t="s">
        <v>99</v>
      </c>
      <c r="H11" s="301" t="s">
        <v>100</v>
      </c>
      <c r="I11" s="301" t="s">
        <v>101</v>
      </c>
      <c r="J11" s="301" t="s">
        <v>102</v>
      </c>
      <c r="K11" s="312" t="s">
        <v>266</v>
      </c>
      <c r="L11" s="312" t="s">
        <v>267</v>
      </c>
      <c r="M11" s="301" t="s">
        <v>103</v>
      </c>
      <c r="N11" s="301" t="s">
        <v>268</v>
      </c>
      <c r="O11" s="301"/>
    </row>
    <row r="12" spans="1:15" ht="15" customHeight="1">
      <c r="A12" s="301"/>
      <c r="B12" s="301"/>
      <c r="C12" s="301"/>
      <c r="D12" s="301"/>
      <c r="E12" s="301"/>
      <c r="F12" s="301"/>
      <c r="G12" s="301"/>
      <c r="H12" s="301"/>
      <c r="I12" s="301"/>
      <c r="J12" s="301"/>
      <c r="K12" s="313"/>
      <c r="L12" s="313"/>
      <c r="M12" s="301"/>
      <c r="N12" s="301" t="s">
        <v>105</v>
      </c>
      <c r="O12" s="301" t="s">
        <v>106</v>
      </c>
    </row>
    <row r="13" spans="1:15" ht="194.25" customHeight="1">
      <c r="A13" s="301"/>
      <c r="B13" s="301"/>
      <c r="C13" s="301"/>
      <c r="D13" s="301"/>
      <c r="E13" s="301"/>
      <c r="F13" s="301"/>
      <c r="G13" s="301"/>
      <c r="H13" s="301"/>
      <c r="I13" s="301"/>
      <c r="J13" s="301"/>
      <c r="K13" s="314"/>
      <c r="L13" s="314"/>
      <c r="M13" s="301"/>
      <c r="N13" s="301"/>
      <c r="O13" s="301"/>
    </row>
    <row r="14" spans="1:15">
      <c r="A14" s="6">
        <v>1</v>
      </c>
      <c r="B14" s="6">
        <v>2</v>
      </c>
      <c r="C14" s="71">
        <v>3</v>
      </c>
      <c r="D14" s="71">
        <v>4</v>
      </c>
      <c r="E14" s="71">
        <v>5</v>
      </c>
      <c r="F14" s="71">
        <v>6</v>
      </c>
      <c r="G14" s="71">
        <v>7</v>
      </c>
      <c r="H14" s="71">
        <v>8</v>
      </c>
      <c r="I14" s="71">
        <v>9</v>
      </c>
      <c r="J14" s="71">
        <v>10</v>
      </c>
      <c r="K14" s="71">
        <v>11</v>
      </c>
      <c r="L14" s="71">
        <v>12</v>
      </c>
      <c r="M14" s="71">
        <v>13</v>
      </c>
      <c r="N14" s="71">
        <v>14</v>
      </c>
      <c r="O14" s="71">
        <v>15</v>
      </c>
    </row>
    <row r="15" spans="1:15" ht="15" customHeight="1">
      <c r="A15" s="303" t="s">
        <v>107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5"/>
      <c r="M15" s="6" t="s">
        <v>12</v>
      </c>
      <c r="N15" s="16"/>
      <c r="O15" s="16"/>
    </row>
    <row r="16" spans="1:15" ht="60">
      <c r="A16" s="306"/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8"/>
      <c r="M16" s="6" t="s">
        <v>108</v>
      </c>
      <c r="N16" s="16">
        <v>0</v>
      </c>
      <c r="O16" s="16">
        <v>0</v>
      </c>
    </row>
    <row r="17" spans="1:15" ht="60">
      <c r="A17" s="306"/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8"/>
      <c r="M17" s="6" t="s">
        <v>109</v>
      </c>
      <c r="N17" s="16">
        <v>0</v>
      </c>
      <c r="O17" s="16">
        <v>0</v>
      </c>
    </row>
    <row r="18" spans="1:15" ht="45">
      <c r="A18" s="306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8"/>
      <c r="M18" s="6" t="s">
        <v>110</v>
      </c>
      <c r="N18" s="16">
        <v>0</v>
      </c>
      <c r="O18" s="16">
        <v>0</v>
      </c>
    </row>
    <row r="19" spans="1:15" ht="45">
      <c r="A19" s="309"/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1"/>
      <c r="M19" s="6" t="s">
        <v>111</v>
      </c>
      <c r="N19" s="16">
        <v>0</v>
      </c>
      <c r="O19" s="16">
        <v>0</v>
      </c>
    </row>
    <row r="22" spans="1:15">
      <c r="A22" s="3" t="s">
        <v>528</v>
      </c>
      <c r="O22" s="24" t="s">
        <v>529</v>
      </c>
    </row>
  </sheetData>
  <mergeCells count="25">
    <mergeCell ref="A15:L19"/>
    <mergeCell ref="A7:O7"/>
    <mergeCell ref="A11:A13"/>
    <mergeCell ref="B11:B13"/>
    <mergeCell ref="C11:C13"/>
    <mergeCell ref="D11:D13"/>
    <mergeCell ref="E11:E13"/>
    <mergeCell ref="F11:F13"/>
    <mergeCell ref="G11:G13"/>
    <mergeCell ref="H11:H13"/>
    <mergeCell ref="A9:O9"/>
    <mergeCell ref="K11:K13"/>
    <mergeCell ref="L11:L13"/>
    <mergeCell ref="N12:N13"/>
    <mergeCell ref="O12:O13"/>
    <mergeCell ref="I11:I13"/>
    <mergeCell ref="J11:J13"/>
    <mergeCell ref="A6:O6"/>
    <mergeCell ref="A1:O1"/>
    <mergeCell ref="A2:O2"/>
    <mergeCell ref="A3:O3"/>
    <mergeCell ref="A4:O4"/>
    <mergeCell ref="A5:O5"/>
    <mergeCell ref="M11:M13"/>
    <mergeCell ref="N11:O11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view="pageLayout" workbookViewId="0">
      <selection activeCell="G30" sqref="G30"/>
    </sheetView>
  </sheetViews>
  <sheetFormatPr defaultRowHeight="15"/>
  <cols>
    <col min="1" max="1" width="21.85546875" style="32" customWidth="1"/>
    <col min="2" max="2" width="20.28515625" style="32" customWidth="1"/>
    <col min="3" max="3" width="8.140625" style="32" customWidth="1"/>
    <col min="4" max="5" width="9.42578125" style="32" bestFit="1" customWidth="1"/>
    <col min="6" max="6" width="11.140625" style="32" customWidth="1"/>
    <col min="7" max="7" width="9.42578125" style="32" bestFit="1" customWidth="1"/>
    <col min="8" max="8" width="10.85546875" style="32" bestFit="1" customWidth="1"/>
    <col min="9" max="9" width="13.140625" style="32" customWidth="1"/>
    <col min="10" max="10" width="9.42578125" style="32" bestFit="1" customWidth="1"/>
    <col min="11" max="11" width="12.5703125" style="32" bestFit="1" customWidth="1"/>
    <col min="12" max="12" width="7.28515625" style="32" customWidth="1"/>
    <col min="13" max="14" width="9.42578125" style="32" bestFit="1" customWidth="1"/>
    <col min="15" max="256" width="9.140625" style="32"/>
    <col min="257" max="257" width="21.85546875" style="32" customWidth="1"/>
    <col min="258" max="258" width="20.28515625" style="32" customWidth="1"/>
    <col min="259" max="259" width="8.140625" style="32" customWidth="1"/>
    <col min="260" max="261" width="9.140625" style="32"/>
    <col min="262" max="262" width="8" style="32" customWidth="1"/>
    <col min="263" max="264" width="9.140625" style="32"/>
    <col min="265" max="265" width="7.85546875" style="32" customWidth="1"/>
    <col min="266" max="267" width="9.140625" style="32"/>
    <col min="268" max="268" width="7.28515625" style="32" customWidth="1"/>
    <col min="269" max="512" width="9.140625" style="32"/>
    <col min="513" max="513" width="21.85546875" style="32" customWidth="1"/>
    <col min="514" max="514" width="20.28515625" style="32" customWidth="1"/>
    <col min="515" max="515" width="8.140625" style="32" customWidth="1"/>
    <col min="516" max="517" width="9.140625" style="32"/>
    <col min="518" max="518" width="8" style="32" customWidth="1"/>
    <col min="519" max="520" width="9.140625" style="32"/>
    <col min="521" max="521" width="7.85546875" style="32" customWidth="1"/>
    <col min="522" max="523" width="9.140625" style="32"/>
    <col min="524" max="524" width="7.28515625" style="32" customWidth="1"/>
    <col min="525" max="768" width="9.140625" style="32"/>
    <col min="769" max="769" width="21.85546875" style="32" customWidth="1"/>
    <col min="770" max="770" width="20.28515625" style="32" customWidth="1"/>
    <col min="771" max="771" width="8.140625" style="32" customWidth="1"/>
    <col min="772" max="773" width="9.140625" style="32"/>
    <col min="774" max="774" width="8" style="32" customWidth="1"/>
    <col min="775" max="776" width="9.140625" style="32"/>
    <col min="777" max="777" width="7.85546875" style="32" customWidth="1"/>
    <col min="778" max="779" width="9.140625" style="32"/>
    <col min="780" max="780" width="7.28515625" style="32" customWidth="1"/>
    <col min="781" max="1024" width="9.140625" style="32"/>
    <col min="1025" max="1025" width="21.85546875" style="32" customWidth="1"/>
    <col min="1026" max="1026" width="20.28515625" style="32" customWidth="1"/>
    <col min="1027" max="1027" width="8.140625" style="32" customWidth="1"/>
    <col min="1028" max="1029" width="9.140625" style="32"/>
    <col min="1030" max="1030" width="8" style="32" customWidth="1"/>
    <col min="1031" max="1032" width="9.140625" style="32"/>
    <col min="1033" max="1033" width="7.85546875" style="32" customWidth="1"/>
    <col min="1034" max="1035" width="9.140625" style="32"/>
    <col min="1036" max="1036" width="7.28515625" style="32" customWidth="1"/>
    <col min="1037" max="1280" width="9.140625" style="32"/>
    <col min="1281" max="1281" width="21.85546875" style="32" customWidth="1"/>
    <col min="1282" max="1282" width="20.28515625" style="32" customWidth="1"/>
    <col min="1283" max="1283" width="8.140625" style="32" customWidth="1"/>
    <col min="1284" max="1285" width="9.140625" style="32"/>
    <col min="1286" max="1286" width="8" style="32" customWidth="1"/>
    <col min="1287" max="1288" width="9.140625" style="32"/>
    <col min="1289" max="1289" width="7.85546875" style="32" customWidth="1"/>
    <col min="1290" max="1291" width="9.140625" style="32"/>
    <col min="1292" max="1292" width="7.28515625" style="32" customWidth="1"/>
    <col min="1293" max="1536" width="9.140625" style="32"/>
    <col min="1537" max="1537" width="21.85546875" style="32" customWidth="1"/>
    <col min="1538" max="1538" width="20.28515625" style="32" customWidth="1"/>
    <col min="1539" max="1539" width="8.140625" style="32" customWidth="1"/>
    <col min="1540" max="1541" width="9.140625" style="32"/>
    <col min="1542" max="1542" width="8" style="32" customWidth="1"/>
    <col min="1543" max="1544" width="9.140625" style="32"/>
    <col min="1545" max="1545" width="7.85546875" style="32" customWidth="1"/>
    <col min="1546" max="1547" width="9.140625" style="32"/>
    <col min="1548" max="1548" width="7.28515625" style="32" customWidth="1"/>
    <col min="1549" max="1792" width="9.140625" style="32"/>
    <col min="1793" max="1793" width="21.85546875" style="32" customWidth="1"/>
    <col min="1794" max="1794" width="20.28515625" style="32" customWidth="1"/>
    <col min="1795" max="1795" width="8.140625" style="32" customWidth="1"/>
    <col min="1796" max="1797" width="9.140625" style="32"/>
    <col min="1798" max="1798" width="8" style="32" customWidth="1"/>
    <col min="1799" max="1800" width="9.140625" style="32"/>
    <col min="1801" max="1801" width="7.85546875" style="32" customWidth="1"/>
    <col min="1802" max="1803" width="9.140625" style="32"/>
    <col min="1804" max="1804" width="7.28515625" style="32" customWidth="1"/>
    <col min="1805" max="2048" width="9.140625" style="32"/>
    <col min="2049" max="2049" width="21.85546875" style="32" customWidth="1"/>
    <col min="2050" max="2050" width="20.28515625" style="32" customWidth="1"/>
    <col min="2051" max="2051" width="8.140625" style="32" customWidth="1"/>
    <col min="2052" max="2053" width="9.140625" style="32"/>
    <col min="2054" max="2054" width="8" style="32" customWidth="1"/>
    <col min="2055" max="2056" width="9.140625" style="32"/>
    <col min="2057" max="2057" width="7.85546875" style="32" customWidth="1"/>
    <col min="2058" max="2059" width="9.140625" style="32"/>
    <col min="2060" max="2060" width="7.28515625" style="32" customWidth="1"/>
    <col min="2061" max="2304" width="9.140625" style="32"/>
    <col min="2305" max="2305" width="21.85546875" style="32" customWidth="1"/>
    <col min="2306" max="2306" width="20.28515625" style="32" customWidth="1"/>
    <col min="2307" max="2307" width="8.140625" style="32" customWidth="1"/>
    <col min="2308" max="2309" width="9.140625" style="32"/>
    <col min="2310" max="2310" width="8" style="32" customWidth="1"/>
    <col min="2311" max="2312" width="9.140625" style="32"/>
    <col min="2313" max="2313" width="7.85546875" style="32" customWidth="1"/>
    <col min="2314" max="2315" width="9.140625" style="32"/>
    <col min="2316" max="2316" width="7.28515625" style="32" customWidth="1"/>
    <col min="2317" max="2560" width="9.140625" style="32"/>
    <col min="2561" max="2561" width="21.85546875" style="32" customWidth="1"/>
    <col min="2562" max="2562" width="20.28515625" style="32" customWidth="1"/>
    <col min="2563" max="2563" width="8.140625" style="32" customWidth="1"/>
    <col min="2564" max="2565" width="9.140625" style="32"/>
    <col min="2566" max="2566" width="8" style="32" customWidth="1"/>
    <col min="2567" max="2568" width="9.140625" style="32"/>
    <col min="2569" max="2569" width="7.85546875" style="32" customWidth="1"/>
    <col min="2570" max="2571" width="9.140625" style="32"/>
    <col min="2572" max="2572" width="7.28515625" style="32" customWidth="1"/>
    <col min="2573" max="2816" width="9.140625" style="32"/>
    <col min="2817" max="2817" width="21.85546875" style="32" customWidth="1"/>
    <col min="2818" max="2818" width="20.28515625" style="32" customWidth="1"/>
    <col min="2819" max="2819" width="8.140625" style="32" customWidth="1"/>
    <col min="2820" max="2821" width="9.140625" style="32"/>
    <col min="2822" max="2822" width="8" style="32" customWidth="1"/>
    <col min="2823" max="2824" width="9.140625" style="32"/>
    <col min="2825" max="2825" width="7.85546875" style="32" customWidth="1"/>
    <col min="2826" max="2827" width="9.140625" style="32"/>
    <col min="2828" max="2828" width="7.28515625" style="32" customWidth="1"/>
    <col min="2829" max="3072" width="9.140625" style="32"/>
    <col min="3073" max="3073" width="21.85546875" style="32" customWidth="1"/>
    <col min="3074" max="3074" width="20.28515625" style="32" customWidth="1"/>
    <col min="3075" max="3075" width="8.140625" style="32" customWidth="1"/>
    <col min="3076" max="3077" width="9.140625" style="32"/>
    <col min="3078" max="3078" width="8" style="32" customWidth="1"/>
    <col min="3079" max="3080" width="9.140625" style="32"/>
    <col min="3081" max="3081" width="7.85546875" style="32" customWidth="1"/>
    <col min="3082" max="3083" width="9.140625" style="32"/>
    <col min="3084" max="3084" width="7.28515625" style="32" customWidth="1"/>
    <col min="3085" max="3328" width="9.140625" style="32"/>
    <col min="3329" max="3329" width="21.85546875" style="32" customWidth="1"/>
    <col min="3330" max="3330" width="20.28515625" style="32" customWidth="1"/>
    <col min="3331" max="3331" width="8.140625" style="32" customWidth="1"/>
    <col min="3332" max="3333" width="9.140625" style="32"/>
    <col min="3334" max="3334" width="8" style="32" customWidth="1"/>
    <col min="3335" max="3336" width="9.140625" style="32"/>
    <col min="3337" max="3337" width="7.85546875" style="32" customWidth="1"/>
    <col min="3338" max="3339" width="9.140625" style="32"/>
    <col min="3340" max="3340" width="7.28515625" style="32" customWidth="1"/>
    <col min="3341" max="3584" width="9.140625" style="32"/>
    <col min="3585" max="3585" width="21.85546875" style="32" customWidth="1"/>
    <col min="3586" max="3586" width="20.28515625" style="32" customWidth="1"/>
    <col min="3587" max="3587" width="8.140625" style="32" customWidth="1"/>
    <col min="3588" max="3589" width="9.140625" style="32"/>
    <col min="3590" max="3590" width="8" style="32" customWidth="1"/>
    <col min="3591" max="3592" width="9.140625" style="32"/>
    <col min="3593" max="3593" width="7.85546875" style="32" customWidth="1"/>
    <col min="3594" max="3595" width="9.140625" style="32"/>
    <col min="3596" max="3596" width="7.28515625" style="32" customWidth="1"/>
    <col min="3597" max="3840" width="9.140625" style="32"/>
    <col min="3841" max="3841" width="21.85546875" style="32" customWidth="1"/>
    <col min="3842" max="3842" width="20.28515625" style="32" customWidth="1"/>
    <col min="3843" max="3843" width="8.140625" style="32" customWidth="1"/>
    <col min="3844" max="3845" width="9.140625" style="32"/>
    <col min="3846" max="3846" width="8" style="32" customWidth="1"/>
    <col min="3847" max="3848" width="9.140625" style="32"/>
    <col min="3849" max="3849" width="7.85546875" style="32" customWidth="1"/>
    <col min="3850" max="3851" width="9.140625" style="32"/>
    <col min="3852" max="3852" width="7.28515625" style="32" customWidth="1"/>
    <col min="3853" max="4096" width="9.140625" style="32"/>
    <col min="4097" max="4097" width="21.85546875" style="32" customWidth="1"/>
    <col min="4098" max="4098" width="20.28515625" style="32" customWidth="1"/>
    <col min="4099" max="4099" width="8.140625" style="32" customWidth="1"/>
    <col min="4100" max="4101" width="9.140625" style="32"/>
    <col min="4102" max="4102" width="8" style="32" customWidth="1"/>
    <col min="4103" max="4104" width="9.140625" style="32"/>
    <col min="4105" max="4105" width="7.85546875" style="32" customWidth="1"/>
    <col min="4106" max="4107" width="9.140625" style="32"/>
    <col min="4108" max="4108" width="7.28515625" style="32" customWidth="1"/>
    <col min="4109" max="4352" width="9.140625" style="32"/>
    <col min="4353" max="4353" width="21.85546875" style="32" customWidth="1"/>
    <col min="4354" max="4354" width="20.28515625" style="32" customWidth="1"/>
    <col min="4355" max="4355" width="8.140625" style="32" customWidth="1"/>
    <col min="4356" max="4357" width="9.140625" style="32"/>
    <col min="4358" max="4358" width="8" style="32" customWidth="1"/>
    <col min="4359" max="4360" width="9.140625" style="32"/>
    <col min="4361" max="4361" width="7.85546875" style="32" customWidth="1"/>
    <col min="4362" max="4363" width="9.140625" style="32"/>
    <col min="4364" max="4364" width="7.28515625" style="32" customWidth="1"/>
    <col min="4365" max="4608" width="9.140625" style="32"/>
    <col min="4609" max="4609" width="21.85546875" style="32" customWidth="1"/>
    <col min="4610" max="4610" width="20.28515625" style="32" customWidth="1"/>
    <col min="4611" max="4611" width="8.140625" style="32" customWidth="1"/>
    <col min="4612" max="4613" width="9.140625" style="32"/>
    <col min="4614" max="4614" width="8" style="32" customWidth="1"/>
    <col min="4615" max="4616" width="9.140625" style="32"/>
    <col min="4617" max="4617" width="7.85546875" style="32" customWidth="1"/>
    <col min="4618" max="4619" width="9.140625" style="32"/>
    <col min="4620" max="4620" width="7.28515625" style="32" customWidth="1"/>
    <col min="4621" max="4864" width="9.140625" style="32"/>
    <col min="4865" max="4865" width="21.85546875" style="32" customWidth="1"/>
    <col min="4866" max="4866" width="20.28515625" style="32" customWidth="1"/>
    <col min="4867" max="4867" width="8.140625" style="32" customWidth="1"/>
    <col min="4868" max="4869" width="9.140625" style="32"/>
    <col min="4870" max="4870" width="8" style="32" customWidth="1"/>
    <col min="4871" max="4872" width="9.140625" style="32"/>
    <col min="4873" max="4873" width="7.85546875" style="32" customWidth="1"/>
    <col min="4874" max="4875" width="9.140625" style="32"/>
    <col min="4876" max="4876" width="7.28515625" style="32" customWidth="1"/>
    <col min="4877" max="5120" width="9.140625" style="32"/>
    <col min="5121" max="5121" width="21.85546875" style="32" customWidth="1"/>
    <col min="5122" max="5122" width="20.28515625" style="32" customWidth="1"/>
    <col min="5123" max="5123" width="8.140625" style="32" customWidth="1"/>
    <col min="5124" max="5125" width="9.140625" style="32"/>
    <col min="5126" max="5126" width="8" style="32" customWidth="1"/>
    <col min="5127" max="5128" width="9.140625" style="32"/>
    <col min="5129" max="5129" width="7.85546875" style="32" customWidth="1"/>
    <col min="5130" max="5131" width="9.140625" style="32"/>
    <col min="5132" max="5132" width="7.28515625" style="32" customWidth="1"/>
    <col min="5133" max="5376" width="9.140625" style="32"/>
    <col min="5377" max="5377" width="21.85546875" style="32" customWidth="1"/>
    <col min="5378" max="5378" width="20.28515625" style="32" customWidth="1"/>
    <col min="5379" max="5379" width="8.140625" style="32" customWidth="1"/>
    <col min="5380" max="5381" width="9.140625" style="32"/>
    <col min="5382" max="5382" width="8" style="32" customWidth="1"/>
    <col min="5383" max="5384" width="9.140625" style="32"/>
    <col min="5385" max="5385" width="7.85546875" style="32" customWidth="1"/>
    <col min="5386" max="5387" width="9.140625" style="32"/>
    <col min="5388" max="5388" width="7.28515625" style="32" customWidth="1"/>
    <col min="5389" max="5632" width="9.140625" style="32"/>
    <col min="5633" max="5633" width="21.85546875" style="32" customWidth="1"/>
    <col min="5634" max="5634" width="20.28515625" style="32" customWidth="1"/>
    <col min="5635" max="5635" width="8.140625" style="32" customWidth="1"/>
    <col min="5636" max="5637" width="9.140625" style="32"/>
    <col min="5638" max="5638" width="8" style="32" customWidth="1"/>
    <col min="5639" max="5640" width="9.140625" style="32"/>
    <col min="5641" max="5641" width="7.85546875" style="32" customWidth="1"/>
    <col min="5642" max="5643" width="9.140625" style="32"/>
    <col min="5644" max="5644" width="7.28515625" style="32" customWidth="1"/>
    <col min="5645" max="5888" width="9.140625" style="32"/>
    <col min="5889" max="5889" width="21.85546875" style="32" customWidth="1"/>
    <col min="5890" max="5890" width="20.28515625" style="32" customWidth="1"/>
    <col min="5891" max="5891" width="8.140625" style="32" customWidth="1"/>
    <col min="5892" max="5893" width="9.140625" style="32"/>
    <col min="5894" max="5894" width="8" style="32" customWidth="1"/>
    <col min="5895" max="5896" width="9.140625" style="32"/>
    <col min="5897" max="5897" width="7.85546875" style="32" customWidth="1"/>
    <col min="5898" max="5899" width="9.140625" style="32"/>
    <col min="5900" max="5900" width="7.28515625" style="32" customWidth="1"/>
    <col min="5901" max="6144" width="9.140625" style="32"/>
    <col min="6145" max="6145" width="21.85546875" style="32" customWidth="1"/>
    <col min="6146" max="6146" width="20.28515625" style="32" customWidth="1"/>
    <col min="6147" max="6147" width="8.140625" style="32" customWidth="1"/>
    <col min="6148" max="6149" width="9.140625" style="32"/>
    <col min="6150" max="6150" width="8" style="32" customWidth="1"/>
    <col min="6151" max="6152" width="9.140625" style="32"/>
    <col min="6153" max="6153" width="7.85546875" style="32" customWidth="1"/>
    <col min="6154" max="6155" width="9.140625" style="32"/>
    <col min="6156" max="6156" width="7.28515625" style="32" customWidth="1"/>
    <col min="6157" max="6400" width="9.140625" style="32"/>
    <col min="6401" max="6401" width="21.85546875" style="32" customWidth="1"/>
    <col min="6402" max="6402" width="20.28515625" style="32" customWidth="1"/>
    <col min="6403" max="6403" width="8.140625" style="32" customWidth="1"/>
    <col min="6404" max="6405" width="9.140625" style="32"/>
    <col min="6406" max="6406" width="8" style="32" customWidth="1"/>
    <col min="6407" max="6408" width="9.140625" style="32"/>
    <col min="6409" max="6409" width="7.85546875" style="32" customWidth="1"/>
    <col min="6410" max="6411" width="9.140625" style="32"/>
    <col min="6412" max="6412" width="7.28515625" style="32" customWidth="1"/>
    <col min="6413" max="6656" width="9.140625" style="32"/>
    <col min="6657" max="6657" width="21.85546875" style="32" customWidth="1"/>
    <col min="6658" max="6658" width="20.28515625" style="32" customWidth="1"/>
    <col min="6659" max="6659" width="8.140625" style="32" customWidth="1"/>
    <col min="6660" max="6661" width="9.140625" style="32"/>
    <col min="6662" max="6662" width="8" style="32" customWidth="1"/>
    <col min="6663" max="6664" width="9.140625" style="32"/>
    <col min="6665" max="6665" width="7.85546875" style="32" customWidth="1"/>
    <col min="6666" max="6667" width="9.140625" style="32"/>
    <col min="6668" max="6668" width="7.28515625" style="32" customWidth="1"/>
    <col min="6669" max="6912" width="9.140625" style="32"/>
    <col min="6913" max="6913" width="21.85546875" style="32" customWidth="1"/>
    <col min="6914" max="6914" width="20.28515625" style="32" customWidth="1"/>
    <col min="6915" max="6915" width="8.140625" style="32" customWidth="1"/>
    <col min="6916" max="6917" width="9.140625" style="32"/>
    <col min="6918" max="6918" width="8" style="32" customWidth="1"/>
    <col min="6919" max="6920" width="9.140625" style="32"/>
    <col min="6921" max="6921" width="7.85546875" style="32" customWidth="1"/>
    <col min="6922" max="6923" width="9.140625" style="32"/>
    <col min="6924" max="6924" width="7.28515625" style="32" customWidth="1"/>
    <col min="6925" max="7168" width="9.140625" style="32"/>
    <col min="7169" max="7169" width="21.85546875" style="32" customWidth="1"/>
    <col min="7170" max="7170" width="20.28515625" style="32" customWidth="1"/>
    <col min="7171" max="7171" width="8.140625" style="32" customWidth="1"/>
    <col min="7172" max="7173" width="9.140625" style="32"/>
    <col min="7174" max="7174" width="8" style="32" customWidth="1"/>
    <col min="7175" max="7176" width="9.140625" style="32"/>
    <col min="7177" max="7177" width="7.85546875" style="32" customWidth="1"/>
    <col min="7178" max="7179" width="9.140625" style="32"/>
    <col min="7180" max="7180" width="7.28515625" style="32" customWidth="1"/>
    <col min="7181" max="7424" width="9.140625" style="32"/>
    <col min="7425" max="7425" width="21.85546875" style="32" customWidth="1"/>
    <col min="7426" max="7426" width="20.28515625" style="32" customWidth="1"/>
    <col min="7427" max="7427" width="8.140625" style="32" customWidth="1"/>
    <col min="7428" max="7429" width="9.140625" style="32"/>
    <col min="7430" max="7430" width="8" style="32" customWidth="1"/>
    <col min="7431" max="7432" width="9.140625" style="32"/>
    <col min="7433" max="7433" width="7.85546875" style="32" customWidth="1"/>
    <col min="7434" max="7435" width="9.140625" style="32"/>
    <col min="7436" max="7436" width="7.28515625" style="32" customWidth="1"/>
    <col min="7437" max="7680" width="9.140625" style="32"/>
    <col min="7681" max="7681" width="21.85546875" style="32" customWidth="1"/>
    <col min="7682" max="7682" width="20.28515625" style="32" customWidth="1"/>
    <col min="7683" max="7683" width="8.140625" style="32" customWidth="1"/>
    <col min="7684" max="7685" width="9.140625" style="32"/>
    <col min="7686" max="7686" width="8" style="32" customWidth="1"/>
    <col min="7687" max="7688" width="9.140625" style="32"/>
    <col min="7689" max="7689" width="7.85546875" style="32" customWidth="1"/>
    <col min="7690" max="7691" width="9.140625" style="32"/>
    <col min="7692" max="7692" width="7.28515625" style="32" customWidth="1"/>
    <col min="7693" max="7936" width="9.140625" style="32"/>
    <col min="7937" max="7937" width="21.85546875" style="32" customWidth="1"/>
    <col min="7938" max="7938" width="20.28515625" style="32" customWidth="1"/>
    <col min="7939" max="7939" width="8.140625" style="32" customWidth="1"/>
    <col min="7940" max="7941" width="9.140625" style="32"/>
    <col min="7942" max="7942" width="8" style="32" customWidth="1"/>
    <col min="7943" max="7944" width="9.140625" style="32"/>
    <col min="7945" max="7945" width="7.85546875" style="32" customWidth="1"/>
    <col min="7946" max="7947" width="9.140625" style="32"/>
    <col min="7948" max="7948" width="7.28515625" style="32" customWidth="1"/>
    <col min="7949" max="8192" width="9.140625" style="32"/>
    <col min="8193" max="8193" width="21.85546875" style="32" customWidth="1"/>
    <col min="8194" max="8194" width="20.28515625" style="32" customWidth="1"/>
    <col min="8195" max="8195" width="8.140625" style="32" customWidth="1"/>
    <col min="8196" max="8197" width="9.140625" style="32"/>
    <col min="8198" max="8198" width="8" style="32" customWidth="1"/>
    <col min="8199" max="8200" width="9.140625" style="32"/>
    <col min="8201" max="8201" width="7.85546875" style="32" customWidth="1"/>
    <col min="8202" max="8203" width="9.140625" style="32"/>
    <col min="8204" max="8204" width="7.28515625" style="32" customWidth="1"/>
    <col min="8205" max="8448" width="9.140625" style="32"/>
    <col min="8449" max="8449" width="21.85546875" style="32" customWidth="1"/>
    <col min="8450" max="8450" width="20.28515625" style="32" customWidth="1"/>
    <col min="8451" max="8451" width="8.140625" style="32" customWidth="1"/>
    <col min="8452" max="8453" width="9.140625" style="32"/>
    <col min="8454" max="8454" width="8" style="32" customWidth="1"/>
    <col min="8455" max="8456" width="9.140625" style="32"/>
    <col min="8457" max="8457" width="7.85546875" style="32" customWidth="1"/>
    <col min="8458" max="8459" width="9.140625" style="32"/>
    <col min="8460" max="8460" width="7.28515625" style="32" customWidth="1"/>
    <col min="8461" max="8704" width="9.140625" style="32"/>
    <col min="8705" max="8705" width="21.85546875" style="32" customWidth="1"/>
    <col min="8706" max="8706" width="20.28515625" style="32" customWidth="1"/>
    <col min="8707" max="8707" width="8.140625" style="32" customWidth="1"/>
    <col min="8708" max="8709" width="9.140625" style="32"/>
    <col min="8710" max="8710" width="8" style="32" customWidth="1"/>
    <col min="8711" max="8712" width="9.140625" style="32"/>
    <col min="8713" max="8713" width="7.85546875" style="32" customWidth="1"/>
    <col min="8714" max="8715" width="9.140625" style="32"/>
    <col min="8716" max="8716" width="7.28515625" style="32" customWidth="1"/>
    <col min="8717" max="8960" width="9.140625" style="32"/>
    <col min="8961" max="8961" width="21.85546875" style="32" customWidth="1"/>
    <col min="8962" max="8962" width="20.28515625" style="32" customWidth="1"/>
    <col min="8963" max="8963" width="8.140625" style="32" customWidth="1"/>
    <col min="8964" max="8965" width="9.140625" style="32"/>
    <col min="8966" max="8966" width="8" style="32" customWidth="1"/>
    <col min="8967" max="8968" width="9.140625" style="32"/>
    <col min="8969" max="8969" width="7.85546875" style="32" customWidth="1"/>
    <col min="8970" max="8971" width="9.140625" style="32"/>
    <col min="8972" max="8972" width="7.28515625" style="32" customWidth="1"/>
    <col min="8973" max="9216" width="9.140625" style="32"/>
    <col min="9217" max="9217" width="21.85546875" style="32" customWidth="1"/>
    <col min="9218" max="9218" width="20.28515625" style="32" customWidth="1"/>
    <col min="9219" max="9219" width="8.140625" style="32" customWidth="1"/>
    <col min="9220" max="9221" width="9.140625" style="32"/>
    <col min="9222" max="9222" width="8" style="32" customWidth="1"/>
    <col min="9223" max="9224" width="9.140625" style="32"/>
    <col min="9225" max="9225" width="7.85546875" style="32" customWidth="1"/>
    <col min="9226" max="9227" width="9.140625" style="32"/>
    <col min="9228" max="9228" width="7.28515625" style="32" customWidth="1"/>
    <col min="9229" max="9472" width="9.140625" style="32"/>
    <col min="9473" max="9473" width="21.85546875" style="32" customWidth="1"/>
    <col min="9474" max="9474" width="20.28515625" style="32" customWidth="1"/>
    <col min="9475" max="9475" width="8.140625" style="32" customWidth="1"/>
    <col min="9476" max="9477" width="9.140625" style="32"/>
    <col min="9478" max="9478" width="8" style="32" customWidth="1"/>
    <col min="9479" max="9480" width="9.140625" style="32"/>
    <col min="9481" max="9481" width="7.85546875" style="32" customWidth="1"/>
    <col min="9482" max="9483" width="9.140625" style="32"/>
    <col min="9484" max="9484" width="7.28515625" style="32" customWidth="1"/>
    <col min="9485" max="9728" width="9.140625" style="32"/>
    <col min="9729" max="9729" width="21.85546875" style="32" customWidth="1"/>
    <col min="9730" max="9730" width="20.28515625" style="32" customWidth="1"/>
    <col min="9731" max="9731" width="8.140625" style="32" customWidth="1"/>
    <col min="9732" max="9733" width="9.140625" style="32"/>
    <col min="9734" max="9734" width="8" style="32" customWidth="1"/>
    <col min="9735" max="9736" width="9.140625" style="32"/>
    <col min="9737" max="9737" width="7.85546875" style="32" customWidth="1"/>
    <col min="9738" max="9739" width="9.140625" style="32"/>
    <col min="9740" max="9740" width="7.28515625" style="32" customWidth="1"/>
    <col min="9741" max="9984" width="9.140625" style="32"/>
    <col min="9985" max="9985" width="21.85546875" style="32" customWidth="1"/>
    <col min="9986" max="9986" width="20.28515625" style="32" customWidth="1"/>
    <col min="9987" max="9987" width="8.140625" style="32" customWidth="1"/>
    <col min="9988" max="9989" width="9.140625" style="32"/>
    <col min="9990" max="9990" width="8" style="32" customWidth="1"/>
    <col min="9991" max="9992" width="9.140625" style="32"/>
    <col min="9993" max="9993" width="7.85546875" style="32" customWidth="1"/>
    <col min="9994" max="9995" width="9.140625" style="32"/>
    <col min="9996" max="9996" width="7.28515625" style="32" customWidth="1"/>
    <col min="9997" max="10240" width="9.140625" style="32"/>
    <col min="10241" max="10241" width="21.85546875" style="32" customWidth="1"/>
    <col min="10242" max="10242" width="20.28515625" style="32" customWidth="1"/>
    <col min="10243" max="10243" width="8.140625" style="32" customWidth="1"/>
    <col min="10244" max="10245" width="9.140625" style="32"/>
    <col min="10246" max="10246" width="8" style="32" customWidth="1"/>
    <col min="10247" max="10248" width="9.140625" style="32"/>
    <col min="10249" max="10249" width="7.85546875" style="32" customWidth="1"/>
    <col min="10250" max="10251" width="9.140625" style="32"/>
    <col min="10252" max="10252" width="7.28515625" style="32" customWidth="1"/>
    <col min="10253" max="10496" width="9.140625" style="32"/>
    <col min="10497" max="10497" width="21.85546875" style="32" customWidth="1"/>
    <col min="10498" max="10498" width="20.28515625" style="32" customWidth="1"/>
    <col min="10499" max="10499" width="8.140625" style="32" customWidth="1"/>
    <col min="10500" max="10501" width="9.140625" style="32"/>
    <col min="10502" max="10502" width="8" style="32" customWidth="1"/>
    <col min="10503" max="10504" width="9.140625" style="32"/>
    <col min="10505" max="10505" width="7.85546875" style="32" customWidth="1"/>
    <col min="10506" max="10507" width="9.140625" style="32"/>
    <col min="10508" max="10508" width="7.28515625" style="32" customWidth="1"/>
    <col min="10509" max="10752" width="9.140625" style="32"/>
    <col min="10753" max="10753" width="21.85546875" style="32" customWidth="1"/>
    <col min="10754" max="10754" width="20.28515625" style="32" customWidth="1"/>
    <col min="10755" max="10755" width="8.140625" style="32" customWidth="1"/>
    <col min="10756" max="10757" width="9.140625" style="32"/>
    <col min="10758" max="10758" width="8" style="32" customWidth="1"/>
    <col min="10759" max="10760" width="9.140625" style="32"/>
    <col min="10761" max="10761" width="7.85546875" style="32" customWidth="1"/>
    <col min="10762" max="10763" width="9.140625" style="32"/>
    <col min="10764" max="10764" width="7.28515625" style="32" customWidth="1"/>
    <col min="10765" max="11008" width="9.140625" style="32"/>
    <col min="11009" max="11009" width="21.85546875" style="32" customWidth="1"/>
    <col min="11010" max="11010" width="20.28515625" style="32" customWidth="1"/>
    <col min="11011" max="11011" width="8.140625" style="32" customWidth="1"/>
    <col min="11012" max="11013" width="9.140625" style="32"/>
    <col min="11014" max="11014" width="8" style="32" customWidth="1"/>
    <col min="11015" max="11016" width="9.140625" style="32"/>
    <col min="11017" max="11017" width="7.85546875" style="32" customWidth="1"/>
    <col min="11018" max="11019" width="9.140625" style="32"/>
    <col min="11020" max="11020" width="7.28515625" style="32" customWidth="1"/>
    <col min="11021" max="11264" width="9.140625" style="32"/>
    <col min="11265" max="11265" width="21.85546875" style="32" customWidth="1"/>
    <col min="11266" max="11266" width="20.28515625" style="32" customWidth="1"/>
    <col min="11267" max="11267" width="8.140625" style="32" customWidth="1"/>
    <col min="11268" max="11269" width="9.140625" style="32"/>
    <col min="11270" max="11270" width="8" style="32" customWidth="1"/>
    <col min="11271" max="11272" width="9.140625" style="32"/>
    <col min="11273" max="11273" width="7.85546875" style="32" customWidth="1"/>
    <col min="11274" max="11275" width="9.140625" style="32"/>
    <col min="11276" max="11276" width="7.28515625" style="32" customWidth="1"/>
    <col min="11277" max="11520" width="9.140625" style="32"/>
    <col min="11521" max="11521" width="21.85546875" style="32" customWidth="1"/>
    <col min="11522" max="11522" width="20.28515625" style="32" customWidth="1"/>
    <col min="11523" max="11523" width="8.140625" style="32" customWidth="1"/>
    <col min="11524" max="11525" width="9.140625" style="32"/>
    <col min="11526" max="11526" width="8" style="32" customWidth="1"/>
    <col min="11527" max="11528" width="9.140625" style="32"/>
    <col min="11529" max="11529" width="7.85546875" style="32" customWidth="1"/>
    <col min="11530" max="11531" width="9.140625" style="32"/>
    <col min="11532" max="11532" width="7.28515625" style="32" customWidth="1"/>
    <col min="11533" max="11776" width="9.140625" style="32"/>
    <col min="11777" max="11777" width="21.85546875" style="32" customWidth="1"/>
    <col min="11778" max="11778" width="20.28515625" style="32" customWidth="1"/>
    <col min="11779" max="11779" width="8.140625" style="32" customWidth="1"/>
    <col min="11780" max="11781" width="9.140625" style="32"/>
    <col min="11782" max="11782" width="8" style="32" customWidth="1"/>
    <col min="11783" max="11784" width="9.140625" style="32"/>
    <col min="11785" max="11785" width="7.85546875" style="32" customWidth="1"/>
    <col min="11786" max="11787" width="9.140625" style="32"/>
    <col min="11788" max="11788" width="7.28515625" style="32" customWidth="1"/>
    <col min="11789" max="12032" width="9.140625" style="32"/>
    <col min="12033" max="12033" width="21.85546875" style="32" customWidth="1"/>
    <col min="12034" max="12034" width="20.28515625" style="32" customWidth="1"/>
    <col min="12035" max="12035" width="8.140625" style="32" customWidth="1"/>
    <col min="12036" max="12037" width="9.140625" style="32"/>
    <col min="12038" max="12038" width="8" style="32" customWidth="1"/>
    <col min="12039" max="12040" width="9.140625" style="32"/>
    <col min="12041" max="12041" width="7.85546875" style="32" customWidth="1"/>
    <col min="12042" max="12043" width="9.140625" style="32"/>
    <col min="12044" max="12044" width="7.28515625" style="32" customWidth="1"/>
    <col min="12045" max="12288" width="9.140625" style="32"/>
    <col min="12289" max="12289" width="21.85546875" style="32" customWidth="1"/>
    <col min="12290" max="12290" width="20.28515625" style="32" customWidth="1"/>
    <col min="12291" max="12291" width="8.140625" style="32" customWidth="1"/>
    <col min="12292" max="12293" width="9.140625" style="32"/>
    <col min="12294" max="12294" width="8" style="32" customWidth="1"/>
    <col min="12295" max="12296" width="9.140625" style="32"/>
    <col min="12297" max="12297" width="7.85546875" style="32" customWidth="1"/>
    <col min="12298" max="12299" width="9.140625" style="32"/>
    <col min="12300" max="12300" width="7.28515625" style="32" customWidth="1"/>
    <col min="12301" max="12544" width="9.140625" style="32"/>
    <col min="12545" max="12545" width="21.85546875" style="32" customWidth="1"/>
    <col min="12546" max="12546" width="20.28515625" style="32" customWidth="1"/>
    <col min="12547" max="12547" width="8.140625" style="32" customWidth="1"/>
    <col min="12548" max="12549" width="9.140625" style="32"/>
    <col min="12550" max="12550" width="8" style="32" customWidth="1"/>
    <col min="12551" max="12552" width="9.140625" style="32"/>
    <col min="12553" max="12553" width="7.85546875" style="32" customWidth="1"/>
    <col min="12554" max="12555" width="9.140625" style="32"/>
    <col min="12556" max="12556" width="7.28515625" style="32" customWidth="1"/>
    <col min="12557" max="12800" width="9.140625" style="32"/>
    <col min="12801" max="12801" width="21.85546875" style="32" customWidth="1"/>
    <col min="12802" max="12802" width="20.28515625" style="32" customWidth="1"/>
    <col min="12803" max="12803" width="8.140625" style="32" customWidth="1"/>
    <col min="12804" max="12805" width="9.140625" style="32"/>
    <col min="12806" max="12806" width="8" style="32" customWidth="1"/>
    <col min="12807" max="12808" width="9.140625" style="32"/>
    <col min="12809" max="12809" width="7.85546875" style="32" customWidth="1"/>
    <col min="12810" max="12811" width="9.140625" style="32"/>
    <col min="12812" max="12812" width="7.28515625" style="32" customWidth="1"/>
    <col min="12813" max="13056" width="9.140625" style="32"/>
    <col min="13057" max="13057" width="21.85546875" style="32" customWidth="1"/>
    <col min="13058" max="13058" width="20.28515625" style="32" customWidth="1"/>
    <col min="13059" max="13059" width="8.140625" style="32" customWidth="1"/>
    <col min="13060" max="13061" width="9.140625" style="32"/>
    <col min="13062" max="13062" width="8" style="32" customWidth="1"/>
    <col min="13063" max="13064" width="9.140625" style="32"/>
    <col min="13065" max="13065" width="7.85546875" style="32" customWidth="1"/>
    <col min="13066" max="13067" width="9.140625" style="32"/>
    <col min="13068" max="13068" width="7.28515625" style="32" customWidth="1"/>
    <col min="13069" max="13312" width="9.140625" style="32"/>
    <col min="13313" max="13313" width="21.85546875" style="32" customWidth="1"/>
    <col min="13314" max="13314" width="20.28515625" style="32" customWidth="1"/>
    <col min="13315" max="13315" width="8.140625" style="32" customWidth="1"/>
    <col min="13316" max="13317" width="9.140625" style="32"/>
    <col min="13318" max="13318" width="8" style="32" customWidth="1"/>
    <col min="13319" max="13320" width="9.140625" style="32"/>
    <col min="13321" max="13321" width="7.85546875" style="32" customWidth="1"/>
    <col min="13322" max="13323" width="9.140625" style="32"/>
    <col min="13324" max="13324" width="7.28515625" style="32" customWidth="1"/>
    <col min="13325" max="13568" width="9.140625" style="32"/>
    <col min="13569" max="13569" width="21.85546875" style="32" customWidth="1"/>
    <col min="13570" max="13570" width="20.28515625" style="32" customWidth="1"/>
    <col min="13571" max="13571" width="8.140625" style="32" customWidth="1"/>
    <col min="13572" max="13573" width="9.140625" style="32"/>
    <col min="13574" max="13574" width="8" style="32" customWidth="1"/>
    <col min="13575" max="13576" width="9.140625" style="32"/>
    <col min="13577" max="13577" width="7.85546875" style="32" customWidth="1"/>
    <col min="13578" max="13579" width="9.140625" style="32"/>
    <col min="13580" max="13580" width="7.28515625" style="32" customWidth="1"/>
    <col min="13581" max="13824" width="9.140625" style="32"/>
    <col min="13825" max="13825" width="21.85546875" style="32" customWidth="1"/>
    <col min="13826" max="13826" width="20.28515625" style="32" customWidth="1"/>
    <col min="13827" max="13827" width="8.140625" style="32" customWidth="1"/>
    <col min="13828" max="13829" width="9.140625" style="32"/>
    <col min="13830" max="13830" width="8" style="32" customWidth="1"/>
    <col min="13831" max="13832" width="9.140625" style="32"/>
    <col min="13833" max="13833" width="7.85546875" style="32" customWidth="1"/>
    <col min="13834" max="13835" width="9.140625" style="32"/>
    <col min="13836" max="13836" width="7.28515625" style="32" customWidth="1"/>
    <col min="13837" max="14080" width="9.140625" style="32"/>
    <col min="14081" max="14081" width="21.85546875" style="32" customWidth="1"/>
    <col min="14082" max="14082" width="20.28515625" style="32" customWidth="1"/>
    <col min="14083" max="14083" width="8.140625" style="32" customWidth="1"/>
    <col min="14084" max="14085" width="9.140625" style="32"/>
    <col min="14086" max="14086" width="8" style="32" customWidth="1"/>
    <col min="14087" max="14088" width="9.140625" style="32"/>
    <col min="14089" max="14089" width="7.85546875" style="32" customWidth="1"/>
    <col min="14090" max="14091" width="9.140625" style="32"/>
    <col min="14092" max="14092" width="7.28515625" style="32" customWidth="1"/>
    <col min="14093" max="14336" width="9.140625" style="32"/>
    <col min="14337" max="14337" width="21.85546875" style="32" customWidth="1"/>
    <col min="14338" max="14338" width="20.28515625" style="32" customWidth="1"/>
    <col min="14339" max="14339" width="8.140625" style="32" customWidth="1"/>
    <col min="14340" max="14341" width="9.140625" style="32"/>
    <col min="14342" max="14342" width="8" style="32" customWidth="1"/>
    <col min="14343" max="14344" width="9.140625" style="32"/>
    <col min="14345" max="14345" width="7.85546875" style="32" customWidth="1"/>
    <col min="14346" max="14347" width="9.140625" style="32"/>
    <col min="14348" max="14348" width="7.28515625" style="32" customWidth="1"/>
    <col min="14349" max="14592" width="9.140625" style="32"/>
    <col min="14593" max="14593" width="21.85546875" style="32" customWidth="1"/>
    <col min="14594" max="14594" width="20.28515625" style="32" customWidth="1"/>
    <col min="14595" max="14595" width="8.140625" style="32" customWidth="1"/>
    <col min="14596" max="14597" width="9.140625" style="32"/>
    <col min="14598" max="14598" width="8" style="32" customWidth="1"/>
    <col min="14599" max="14600" width="9.140625" style="32"/>
    <col min="14601" max="14601" width="7.85546875" style="32" customWidth="1"/>
    <col min="14602" max="14603" width="9.140625" style="32"/>
    <col min="14604" max="14604" width="7.28515625" style="32" customWidth="1"/>
    <col min="14605" max="14848" width="9.140625" style="32"/>
    <col min="14849" max="14849" width="21.85546875" style="32" customWidth="1"/>
    <col min="14850" max="14850" width="20.28515625" style="32" customWidth="1"/>
    <col min="14851" max="14851" width="8.140625" style="32" customWidth="1"/>
    <col min="14852" max="14853" width="9.140625" style="32"/>
    <col min="14854" max="14854" width="8" style="32" customWidth="1"/>
    <col min="14855" max="14856" width="9.140625" style="32"/>
    <col min="14857" max="14857" width="7.85546875" style="32" customWidth="1"/>
    <col min="14858" max="14859" width="9.140625" style="32"/>
    <col min="14860" max="14860" width="7.28515625" style="32" customWidth="1"/>
    <col min="14861" max="15104" width="9.140625" style="32"/>
    <col min="15105" max="15105" width="21.85546875" style="32" customWidth="1"/>
    <col min="15106" max="15106" width="20.28515625" style="32" customWidth="1"/>
    <col min="15107" max="15107" width="8.140625" style="32" customWidth="1"/>
    <col min="15108" max="15109" width="9.140625" style="32"/>
    <col min="15110" max="15110" width="8" style="32" customWidth="1"/>
    <col min="15111" max="15112" width="9.140625" style="32"/>
    <col min="15113" max="15113" width="7.85546875" style="32" customWidth="1"/>
    <col min="15114" max="15115" width="9.140625" style="32"/>
    <col min="15116" max="15116" width="7.28515625" style="32" customWidth="1"/>
    <col min="15117" max="15360" width="9.140625" style="32"/>
    <col min="15361" max="15361" width="21.85546875" style="32" customWidth="1"/>
    <col min="15362" max="15362" width="20.28515625" style="32" customWidth="1"/>
    <col min="15363" max="15363" width="8.140625" style="32" customWidth="1"/>
    <col min="15364" max="15365" width="9.140625" style="32"/>
    <col min="15366" max="15366" width="8" style="32" customWidth="1"/>
    <col min="15367" max="15368" width="9.140625" style="32"/>
    <col min="15369" max="15369" width="7.85546875" style="32" customWidth="1"/>
    <col min="15370" max="15371" width="9.140625" style="32"/>
    <col min="15372" max="15372" width="7.28515625" style="32" customWidth="1"/>
    <col min="15373" max="15616" width="9.140625" style="32"/>
    <col min="15617" max="15617" width="21.85546875" style="32" customWidth="1"/>
    <col min="15618" max="15618" width="20.28515625" style="32" customWidth="1"/>
    <col min="15619" max="15619" width="8.140625" style="32" customWidth="1"/>
    <col min="15620" max="15621" width="9.140625" style="32"/>
    <col min="15622" max="15622" width="8" style="32" customWidth="1"/>
    <col min="15623" max="15624" width="9.140625" style="32"/>
    <col min="15625" max="15625" width="7.85546875" style="32" customWidth="1"/>
    <col min="15626" max="15627" width="9.140625" style="32"/>
    <col min="15628" max="15628" width="7.28515625" style="32" customWidth="1"/>
    <col min="15629" max="15872" width="9.140625" style="32"/>
    <col min="15873" max="15873" width="21.85546875" style="32" customWidth="1"/>
    <col min="15874" max="15874" width="20.28515625" style="32" customWidth="1"/>
    <col min="15875" max="15875" width="8.140625" style="32" customWidth="1"/>
    <col min="15876" max="15877" width="9.140625" style="32"/>
    <col min="15878" max="15878" width="8" style="32" customWidth="1"/>
    <col min="15879" max="15880" width="9.140625" style="32"/>
    <col min="15881" max="15881" width="7.85546875" style="32" customWidth="1"/>
    <col min="15882" max="15883" width="9.140625" style="32"/>
    <col min="15884" max="15884" width="7.28515625" style="32" customWidth="1"/>
    <col min="15885" max="16128" width="9.140625" style="32"/>
    <col min="16129" max="16129" width="21.85546875" style="32" customWidth="1"/>
    <col min="16130" max="16130" width="20.28515625" style="32" customWidth="1"/>
    <col min="16131" max="16131" width="8.140625" style="32" customWidth="1"/>
    <col min="16132" max="16133" width="9.140625" style="32"/>
    <col min="16134" max="16134" width="8" style="32" customWidth="1"/>
    <col min="16135" max="16136" width="9.140625" style="32"/>
    <col min="16137" max="16137" width="7.85546875" style="32" customWidth="1"/>
    <col min="16138" max="16139" width="9.140625" style="32"/>
    <col min="16140" max="16140" width="7.28515625" style="32" customWidth="1"/>
    <col min="16141" max="16384" width="9.140625" style="32"/>
  </cols>
  <sheetData>
    <row r="1" spans="1:14">
      <c r="A1" s="316" t="s">
        <v>112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>
      <c r="A2" s="316" t="s">
        <v>597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</row>
    <row r="3" spans="1:14" ht="30" customHeight="1">
      <c r="A3" s="317" t="s">
        <v>598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</row>
    <row r="4" spans="1:14">
      <c r="A4" s="316" t="s">
        <v>2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>
      <c r="A5" s="316" t="s">
        <v>3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</row>
    <row r="6" spans="1:14">
      <c r="A6" s="127"/>
    </row>
    <row r="7" spans="1:14">
      <c r="A7" s="318" t="s">
        <v>113</v>
      </c>
      <c r="B7" s="318" t="s">
        <v>114</v>
      </c>
      <c r="C7" s="318" t="s">
        <v>115</v>
      </c>
      <c r="D7" s="318"/>
      <c r="E7" s="318"/>
      <c r="F7" s="318" t="s">
        <v>116</v>
      </c>
      <c r="G7" s="318"/>
      <c r="H7" s="318"/>
      <c r="I7" s="318" t="s">
        <v>117</v>
      </c>
      <c r="J7" s="318"/>
      <c r="K7" s="318"/>
      <c r="L7" s="318" t="s">
        <v>118</v>
      </c>
      <c r="M7" s="318"/>
      <c r="N7" s="318"/>
    </row>
    <row r="8" spans="1:14" ht="45">
      <c r="A8" s="318"/>
      <c r="B8" s="318"/>
      <c r="C8" s="128" t="s">
        <v>119</v>
      </c>
      <c r="D8" s="128" t="s">
        <v>120</v>
      </c>
      <c r="E8" s="128" t="s">
        <v>121</v>
      </c>
      <c r="F8" s="128" t="s">
        <v>119</v>
      </c>
      <c r="G8" s="128" t="s">
        <v>120</v>
      </c>
      <c r="H8" s="128" t="s">
        <v>121</v>
      </c>
      <c r="I8" s="128" t="s">
        <v>119</v>
      </c>
      <c r="J8" s="128" t="s">
        <v>120</v>
      </c>
      <c r="K8" s="128" t="s">
        <v>121</v>
      </c>
      <c r="L8" s="128" t="s">
        <v>119</v>
      </c>
      <c r="M8" s="128" t="s">
        <v>120</v>
      </c>
      <c r="N8" s="128" t="s">
        <v>121</v>
      </c>
    </row>
    <row r="9" spans="1:14">
      <c r="A9" s="128">
        <v>1</v>
      </c>
      <c r="B9" s="128">
        <v>3</v>
      </c>
      <c r="C9" s="128">
        <v>4</v>
      </c>
      <c r="D9" s="128">
        <v>5</v>
      </c>
      <c r="E9" s="128">
        <v>6</v>
      </c>
      <c r="F9" s="128">
        <v>7</v>
      </c>
      <c r="G9" s="128">
        <v>8</v>
      </c>
      <c r="H9" s="128">
        <v>9</v>
      </c>
      <c r="I9" s="128">
        <v>10</v>
      </c>
      <c r="J9" s="128">
        <v>11</v>
      </c>
      <c r="K9" s="128">
        <v>12</v>
      </c>
      <c r="L9" s="128">
        <v>13</v>
      </c>
      <c r="M9" s="128">
        <v>14</v>
      </c>
      <c r="N9" s="128">
        <v>15</v>
      </c>
    </row>
    <row r="10" spans="1:14">
      <c r="A10" s="318" t="s">
        <v>156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</row>
    <row r="11" spans="1:14" ht="17.25" customHeight="1">
      <c r="A11" s="318" t="s">
        <v>36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</row>
    <row r="12" spans="1:14" ht="42.75" customHeight="1">
      <c r="A12" s="319" t="s">
        <v>122</v>
      </c>
      <c r="B12" s="33" t="s">
        <v>696</v>
      </c>
      <c r="C12" s="128">
        <v>0</v>
      </c>
      <c r="D12" s="128">
        <v>0</v>
      </c>
      <c r="E12" s="128">
        <v>0</v>
      </c>
      <c r="F12" s="142">
        <v>283831</v>
      </c>
      <c r="G12" s="128">
        <v>0</v>
      </c>
      <c r="H12" s="34">
        <f>F12</f>
        <v>283831</v>
      </c>
      <c r="I12" s="142">
        <v>55000</v>
      </c>
      <c r="J12" s="128">
        <v>0</v>
      </c>
      <c r="K12" s="142">
        <f>I12</f>
        <v>55000</v>
      </c>
      <c r="L12" s="128">
        <v>0</v>
      </c>
      <c r="M12" s="128">
        <v>0</v>
      </c>
      <c r="N12" s="128">
        <v>0</v>
      </c>
    </row>
    <row r="13" spans="1:14" ht="47.25" customHeight="1">
      <c r="A13" s="320"/>
      <c r="B13" s="33" t="s">
        <v>262</v>
      </c>
      <c r="C13" s="128">
        <v>0</v>
      </c>
      <c r="D13" s="128">
        <v>0</v>
      </c>
      <c r="E13" s="128">
        <v>0</v>
      </c>
      <c r="F13" s="142">
        <v>329073</v>
      </c>
      <c r="G13" s="128">
        <v>0</v>
      </c>
      <c r="H13" s="34">
        <f t="shared" ref="H13:H19" si="0">F13</f>
        <v>329073</v>
      </c>
      <c r="I13" s="34">
        <v>40672</v>
      </c>
      <c r="J13" s="128">
        <v>0</v>
      </c>
      <c r="K13" s="142">
        <f t="shared" ref="K13:K19" si="1">I13</f>
        <v>40672</v>
      </c>
      <c r="L13" s="128">
        <v>0</v>
      </c>
      <c r="M13" s="128">
        <v>0</v>
      </c>
      <c r="N13" s="128">
        <v>0</v>
      </c>
    </row>
    <row r="14" spans="1:14" ht="45" customHeight="1">
      <c r="A14" s="320"/>
      <c r="B14" s="33" t="s">
        <v>697</v>
      </c>
      <c r="C14" s="128">
        <v>0</v>
      </c>
      <c r="D14" s="128">
        <v>0</v>
      </c>
      <c r="E14" s="128">
        <v>0</v>
      </c>
      <c r="F14" s="142">
        <v>224132</v>
      </c>
      <c r="G14" s="128">
        <v>0</v>
      </c>
      <c r="H14" s="34">
        <f t="shared" si="0"/>
        <v>224132</v>
      </c>
      <c r="I14" s="142">
        <v>45906.55</v>
      </c>
      <c r="J14" s="128">
        <v>0</v>
      </c>
      <c r="K14" s="142">
        <f t="shared" si="1"/>
        <v>45906.55</v>
      </c>
      <c r="L14" s="128">
        <v>0</v>
      </c>
      <c r="M14" s="128">
        <v>0</v>
      </c>
      <c r="N14" s="128">
        <v>0</v>
      </c>
    </row>
    <row r="15" spans="1:14" ht="53.25" customHeight="1">
      <c r="A15" s="320"/>
      <c r="B15" s="69" t="s">
        <v>263</v>
      </c>
      <c r="C15" s="128">
        <v>0</v>
      </c>
      <c r="D15" s="128">
        <v>0</v>
      </c>
      <c r="E15" s="128">
        <v>0</v>
      </c>
      <c r="F15" s="142">
        <v>240542</v>
      </c>
      <c r="G15" s="128">
        <v>0</v>
      </c>
      <c r="H15" s="34">
        <f t="shared" si="0"/>
        <v>240542</v>
      </c>
      <c r="I15" s="142">
        <v>26726.89</v>
      </c>
      <c r="J15" s="128">
        <v>0</v>
      </c>
      <c r="K15" s="142">
        <f t="shared" si="1"/>
        <v>26726.89</v>
      </c>
      <c r="L15" s="128">
        <v>0</v>
      </c>
      <c r="M15" s="128">
        <v>0</v>
      </c>
      <c r="N15" s="128">
        <v>0</v>
      </c>
    </row>
    <row r="16" spans="1:14" ht="39">
      <c r="A16" s="320"/>
      <c r="B16" s="33" t="s">
        <v>264</v>
      </c>
      <c r="C16" s="128">
        <v>0</v>
      </c>
      <c r="D16" s="128">
        <v>0</v>
      </c>
      <c r="E16" s="128">
        <v>0</v>
      </c>
      <c r="F16" s="142">
        <v>258433</v>
      </c>
      <c r="G16" s="128">
        <v>0</v>
      </c>
      <c r="H16" s="34">
        <f t="shared" si="0"/>
        <v>258433</v>
      </c>
      <c r="I16" s="142">
        <v>42070.49</v>
      </c>
      <c r="J16" s="128">
        <v>0</v>
      </c>
      <c r="K16" s="142">
        <f t="shared" si="1"/>
        <v>42070.49</v>
      </c>
      <c r="L16" s="128">
        <v>0</v>
      </c>
      <c r="M16" s="128">
        <v>0</v>
      </c>
      <c r="N16" s="128">
        <v>0</v>
      </c>
    </row>
    <row r="17" spans="1:14" ht="39">
      <c r="A17" s="320"/>
      <c r="B17" s="33" t="s">
        <v>698</v>
      </c>
      <c r="C17" s="128">
        <v>0</v>
      </c>
      <c r="D17" s="128">
        <v>0</v>
      </c>
      <c r="E17" s="128">
        <v>0</v>
      </c>
      <c r="F17" s="142">
        <v>282474</v>
      </c>
      <c r="G17" s="128">
        <v>0</v>
      </c>
      <c r="H17" s="34">
        <f t="shared" si="0"/>
        <v>282474</v>
      </c>
      <c r="I17" s="142">
        <v>18030.259999999998</v>
      </c>
      <c r="J17" s="128">
        <v>0</v>
      </c>
      <c r="K17" s="142">
        <f t="shared" si="1"/>
        <v>18030.259999999998</v>
      </c>
      <c r="L17" s="128">
        <v>0</v>
      </c>
      <c r="M17" s="128">
        <v>0</v>
      </c>
      <c r="N17" s="128">
        <v>0</v>
      </c>
    </row>
    <row r="18" spans="1:14" ht="42" customHeight="1">
      <c r="A18" s="320"/>
      <c r="B18" s="33" t="s">
        <v>699</v>
      </c>
      <c r="C18" s="128">
        <v>0</v>
      </c>
      <c r="D18" s="128">
        <v>0</v>
      </c>
      <c r="E18" s="128">
        <v>0</v>
      </c>
      <c r="F18" s="142">
        <v>155237</v>
      </c>
      <c r="G18" s="128">
        <v>0</v>
      </c>
      <c r="H18" s="34">
        <f t="shared" si="0"/>
        <v>155237</v>
      </c>
      <c r="I18" s="142">
        <v>8170.37</v>
      </c>
      <c r="J18" s="128">
        <v>0</v>
      </c>
      <c r="K18" s="142">
        <f t="shared" si="1"/>
        <v>8170.37</v>
      </c>
      <c r="L18" s="128">
        <v>0</v>
      </c>
      <c r="M18" s="128">
        <v>0</v>
      </c>
      <c r="N18" s="128">
        <v>0</v>
      </c>
    </row>
    <row r="19" spans="1:14" ht="39.75" thickBot="1">
      <c r="A19" s="321"/>
      <c r="B19" s="143" t="s">
        <v>700</v>
      </c>
      <c r="C19" s="144">
        <v>0</v>
      </c>
      <c r="D19" s="144">
        <v>0</v>
      </c>
      <c r="E19" s="144">
        <v>0</v>
      </c>
      <c r="F19" s="145">
        <v>217460.9</v>
      </c>
      <c r="G19" s="144">
        <v>0</v>
      </c>
      <c r="H19" s="146">
        <f t="shared" si="0"/>
        <v>217460.9</v>
      </c>
      <c r="I19" s="145">
        <v>11445.31</v>
      </c>
      <c r="J19" s="144">
        <v>0</v>
      </c>
      <c r="K19" s="145">
        <f t="shared" si="1"/>
        <v>11445.31</v>
      </c>
      <c r="L19" s="144">
        <v>0</v>
      </c>
      <c r="M19" s="144">
        <v>0</v>
      </c>
      <c r="N19" s="144">
        <v>0</v>
      </c>
    </row>
    <row r="20" spans="1:14" ht="51.75">
      <c r="A20" s="315" t="s">
        <v>153</v>
      </c>
      <c r="B20" s="147" t="s">
        <v>696</v>
      </c>
      <c r="C20" s="128">
        <v>0</v>
      </c>
      <c r="D20" s="128">
        <v>0</v>
      </c>
      <c r="E20" s="128">
        <v>0</v>
      </c>
      <c r="F20" s="142">
        <v>283831</v>
      </c>
      <c r="G20" s="128">
        <v>0</v>
      </c>
      <c r="H20" s="34">
        <f>F20</f>
        <v>283831</v>
      </c>
      <c r="I20" s="142">
        <v>55000</v>
      </c>
      <c r="J20" s="128">
        <v>0</v>
      </c>
      <c r="K20" s="142">
        <f>I20</f>
        <v>55000</v>
      </c>
      <c r="L20" s="128">
        <v>0</v>
      </c>
      <c r="M20" s="128">
        <v>0</v>
      </c>
      <c r="N20" s="128">
        <v>0</v>
      </c>
    </row>
    <row r="21" spans="1:14" ht="39">
      <c r="A21" s="315"/>
      <c r="B21" s="33" t="s">
        <v>262</v>
      </c>
      <c r="C21" s="128">
        <v>0</v>
      </c>
      <c r="D21" s="128">
        <v>0</v>
      </c>
      <c r="E21" s="128">
        <v>0</v>
      </c>
      <c r="F21" s="142">
        <v>329073</v>
      </c>
      <c r="G21" s="128">
        <v>0</v>
      </c>
      <c r="H21" s="34">
        <f t="shared" ref="H21:H27" si="2">F21</f>
        <v>329073</v>
      </c>
      <c r="I21" s="34">
        <v>40672</v>
      </c>
      <c r="J21" s="128">
        <v>0</v>
      </c>
      <c r="K21" s="142">
        <f t="shared" ref="K21:K27" si="3">I21</f>
        <v>40672</v>
      </c>
      <c r="L21" s="128">
        <v>0</v>
      </c>
      <c r="M21" s="128">
        <v>0</v>
      </c>
      <c r="N21" s="128">
        <v>0</v>
      </c>
    </row>
    <row r="22" spans="1:14" ht="39">
      <c r="A22" s="315"/>
      <c r="B22" s="33" t="s">
        <v>697</v>
      </c>
      <c r="C22" s="128">
        <v>0</v>
      </c>
      <c r="D22" s="128">
        <v>0</v>
      </c>
      <c r="E22" s="128">
        <v>0</v>
      </c>
      <c r="F22" s="142">
        <v>224132</v>
      </c>
      <c r="G22" s="128">
        <v>0</v>
      </c>
      <c r="H22" s="34">
        <f t="shared" si="2"/>
        <v>224132</v>
      </c>
      <c r="I22" s="142">
        <v>45906.55</v>
      </c>
      <c r="J22" s="128">
        <v>0</v>
      </c>
      <c r="K22" s="142">
        <f t="shared" si="3"/>
        <v>45906.55</v>
      </c>
      <c r="L22" s="128">
        <v>0</v>
      </c>
      <c r="M22" s="128">
        <v>0</v>
      </c>
      <c r="N22" s="128">
        <v>0</v>
      </c>
    </row>
    <row r="23" spans="1:14" ht="38.25">
      <c r="A23" s="315"/>
      <c r="B23" s="69" t="s">
        <v>263</v>
      </c>
      <c r="C23" s="128">
        <v>0</v>
      </c>
      <c r="D23" s="128">
        <v>0</v>
      </c>
      <c r="E23" s="128">
        <v>0</v>
      </c>
      <c r="F23" s="142">
        <v>240542</v>
      </c>
      <c r="G23" s="128">
        <v>0</v>
      </c>
      <c r="H23" s="34">
        <f t="shared" si="2"/>
        <v>240542</v>
      </c>
      <c r="I23" s="142">
        <v>26726.89</v>
      </c>
      <c r="J23" s="128">
        <v>0</v>
      </c>
      <c r="K23" s="142">
        <f t="shared" si="3"/>
        <v>26726.89</v>
      </c>
      <c r="L23" s="128">
        <v>0</v>
      </c>
      <c r="M23" s="128">
        <v>0</v>
      </c>
      <c r="N23" s="128">
        <v>0</v>
      </c>
    </row>
    <row r="24" spans="1:14" ht="39">
      <c r="A24" s="315"/>
      <c r="B24" s="33" t="s">
        <v>264</v>
      </c>
      <c r="C24" s="128">
        <v>0</v>
      </c>
      <c r="D24" s="128">
        <v>0</v>
      </c>
      <c r="E24" s="128">
        <v>0</v>
      </c>
      <c r="F24" s="142">
        <v>258433</v>
      </c>
      <c r="G24" s="128">
        <v>0</v>
      </c>
      <c r="H24" s="34">
        <f t="shared" si="2"/>
        <v>258433</v>
      </c>
      <c r="I24" s="142">
        <v>42070.49</v>
      </c>
      <c r="J24" s="128">
        <v>0</v>
      </c>
      <c r="K24" s="142">
        <f t="shared" si="3"/>
        <v>42070.49</v>
      </c>
      <c r="L24" s="128">
        <v>0</v>
      </c>
      <c r="M24" s="128">
        <v>0</v>
      </c>
      <c r="N24" s="128">
        <v>0</v>
      </c>
    </row>
    <row r="25" spans="1:14" ht="39">
      <c r="A25" s="315"/>
      <c r="B25" s="33" t="s">
        <v>698</v>
      </c>
      <c r="C25" s="128">
        <v>0</v>
      </c>
      <c r="D25" s="128">
        <v>0</v>
      </c>
      <c r="E25" s="128">
        <v>0</v>
      </c>
      <c r="F25" s="142">
        <v>282474</v>
      </c>
      <c r="G25" s="128">
        <v>0</v>
      </c>
      <c r="H25" s="34">
        <f t="shared" si="2"/>
        <v>282474</v>
      </c>
      <c r="I25" s="142">
        <v>18030.259999999998</v>
      </c>
      <c r="J25" s="128">
        <v>0</v>
      </c>
      <c r="K25" s="142">
        <f t="shared" si="3"/>
        <v>18030.259999999998</v>
      </c>
      <c r="L25" s="128">
        <v>0</v>
      </c>
      <c r="M25" s="128">
        <v>0</v>
      </c>
      <c r="N25" s="128">
        <v>0</v>
      </c>
    </row>
    <row r="26" spans="1:14" ht="39">
      <c r="A26" s="315"/>
      <c r="B26" s="33" t="s">
        <v>699</v>
      </c>
      <c r="C26" s="128">
        <v>0</v>
      </c>
      <c r="D26" s="128">
        <v>0</v>
      </c>
      <c r="E26" s="128">
        <v>0</v>
      </c>
      <c r="F26" s="142">
        <v>155237</v>
      </c>
      <c r="G26" s="128">
        <v>0</v>
      </c>
      <c r="H26" s="34">
        <f t="shared" si="2"/>
        <v>155237</v>
      </c>
      <c r="I26" s="142">
        <v>8170.37</v>
      </c>
      <c r="J26" s="128">
        <v>0</v>
      </c>
      <c r="K26" s="142">
        <f t="shared" si="3"/>
        <v>8170.37</v>
      </c>
      <c r="L26" s="128">
        <v>0</v>
      </c>
      <c r="M26" s="128">
        <v>0</v>
      </c>
      <c r="N26" s="128">
        <v>0</v>
      </c>
    </row>
    <row r="27" spans="1:14" ht="39.75" thickBot="1">
      <c r="A27" s="315"/>
      <c r="B27" s="143" t="s">
        <v>700</v>
      </c>
      <c r="C27" s="144">
        <v>0</v>
      </c>
      <c r="D27" s="144">
        <v>0</v>
      </c>
      <c r="E27" s="144">
        <v>0</v>
      </c>
      <c r="F27" s="145">
        <v>217460.9</v>
      </c>
      <c r="G27" s="144">
        <v>0</v>
      </c>
      <c r="H27" s="146">
        <f t="shared" si="2"/>
        <v>217460.9</v>
      </c>
      <c r="I27" s="145">
        <v>11445.31</v>
      </c>
      <c r="J27" s="144">
        <v>0</v>
      </c>
      <c r="K27" s="145">
        <f t="shared" si="3"/>
        <v>11445.31</v>
      </c>
      <c r="L27" s="144">
        <v>0</v>
      </c>
      <c r="M27" s="144">
        <v>0</v>
      </c>
      <c r="N27" s="144">
        <v>0</v>
      </c>
    </row>
    <row r="31" spans="1:14">
      <c r="A31" s="32" t="s">
        <v>528</v>
      </c>
      <c r="N31" s="35" t="s">
        <v>529</v>
      </c>
    </row>
  </sheetData>
  <mergeCells count="16">
    <mergeCell ref="A22:A27"/>
    <mergeCell ref="A1:N1"/>
    <mergeCell ref="A2:N2"/>
    <mergeCell ref="A3:N3"/>
    <mergeCell ref="A4:N4"/>
    <mergeCell ref="A5:N5"/>
    <mergeCell ref="L7:N7"/>
    <mergeCell ref="A10:N10"/>
    <mergeCell ref="A11:N11"/>
    <mergeCell ref="A7:A8"/>
    <mergeCell ref="B7:B8"/>
    <mergeCell ref="C7:E7"/>
    <mergeCell ref="F7:H7"/>
    <mergeCell ref="I7:K7"/>
    <mergeCell ref="A12:A19"/>
    <mergeCell ref="A20:A21"/>
  </mergeCells>
  <pageMargins left="0.7" right="0.7" top="0.75" bottom="0.28093750000000001" header="0.3" footer="0.3"/>
  <pageSetup paperSize="9" scale="81" orientation="landscape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view="pageLayout" workbookViewId="0">
      <selection activeCell="D40" sqref="D40"/>
    </sheetView>
  </sheetViews>
  <sheetFormatPr defaultRowHeight="15"/>
  <cols>
    <col min="1" max="1" width="30.5703125" style="3" customWidth="1"/>
    <col min="2" max="2" width="19.85546875" style="3" customWidth="1"/>
    <col min="3" max="3" width="17.28515625" style="3" customWidth="1"/>
    <col min="4" max="4" width="18.5703125" style="3" customWidth="1"/>
    <col min="5" max="256" width="9.140625" style="3"/>
    <col min="257" max="257" width="30.5703125" style="3" customWidth="1"/>
    <col min="258" max="258" width="19.85546875" style="3" customWidth="1"/>
    <col min="259" max="259" width="17.28515625" style="3" customWidth="1"/>
    <col min="260" max="260" width="18.5703125" style="3" customWidth="1"/>
    <col min="261" max="512" width="9.140625" style="3"/>
    <col min="513" max="513" width="30.5703125" style="3" customWidth="1"/>
    <col min="514" max="514" width="19.85546875" style="3" customWidth="1"/>
    <col min="515" max="515" width="17.28515625" style="3" customWidth="1"/>
    <col min="516" max="516" width="18.5703125" style="3" customWidth="1"/>
    <col min="517" max="768" width="9.140625" style="3"/>
    <col min="769" max="769" width="30.5703125" style="3" customWidth="1"/>
    <col min="770" max="770" width="19.85546875" style="3" customWidth="1"/>
    <col min="771" max="771" width="17.28515625" style="3" customWidth="1"/>
    <col min="772" max="772" width="18.5703125" style="3" customWidth="1"/>
    <col min="773" max="1024" width="9.140625" style="3"/>
    <col min="1025" max="1025" width="30.5703125" style="3" customWidth="1"/>
    <col min="1026" max="1026" width="19.85546875" style="3" customWidth="1"/>
    <col min="1027" max="1027" width="17.28515625" style="3" customWidth="1"/>
    <col min="1028" max="1028" width="18.5703125" style="3" customWidth="1"/>
    <col min="1029" max="1280" width="9.140625" style="3"/>
    <col min="1281" max="1281" width="30.5703125" style="3" customWidth="1"/>
    <col min="1282" max="1282" width="19.85546875" style="3" customWidth="1"/>
    <col min="1283" max="1283" width="17.28515625" style="3" customWidth="1"/>
    <col min="1284" max="1284" width="18.5703125" style="3" customWidth="1"/>
    <col min="1285" max="1536" width="9.140625" style="3"/>
    <col min="1537" max="1537" width="30.5703125" style="3" customWidth="1"/>
    <col min="1538" max="1538" width="19.85546875" style="3" customWidth="1"/>
    <col min="1539" max="1539" width="17.28515625" style="3" customWidth="1"/>
    <col min="1540" max="1540" width="18.5703125" style="3" customWidth="1"/>
    <col min="1541" max="1792" width="9.140625" style="3"/>
    <col min="1793" max="1793" width="30.5703125" style="3" customWidth="1"/>
    <col min="1794" max="1794" width="19.85546875" style="3" customWidth="1"/>
    <col min="1795" max="1795" width="17.28515625" style="3" customWidth="1"/>
    <col min="1796" max="1796" width="18.5703125" style="3" customWidth="1"/>
    <col min="1797" max="2048" width="9.140625" style="3"/>
    <col min="2049" max="2049" width="30.5703125" style="3" customWidth="1"/>
    <col min="2050" max="2050" width="19.85546875" style="3" customWidth="1"/>
    <col min="2051" max="2051" width="17.28515625" style="3" customWidth="1"/>
    <col min="2052" max="2052" width="18.5703125" style="3" customWidth="1"/>
    <col min="2053" max="2304" width="9.140625" style="3"/>
    <col min="2305" max="2305" width="30.5703125" style="3" customWidth="1"/>
    <col min="2306" max="2306" width="19.85546875" style="3" customWidth="1"/>
    <col min="2307" max="2307" width="17.28515625" style="3" customWidth="1"/>
    <col min="2308" max="2308" width="18.5703125" style="3" customWidth="1"/>
    <col min="2309" max="2560" width="9.140625" style="3"/>
    <col min="2561" max="2561" width="30.5703125" style="3" customWidth="1"/>
    <col min="2562" max="2562" width="19.85546875" style="3" customWidth="1"/>
    <col min="2563" max="2563" width="17.28515625" style="3" customWidth="1"/>
    <col min="2564" max="2564" width="18.5703125" style="3" customWidth="1"/>
    <col min="2565" max="2816" width="9.140625" style="3"/>
    <col min="2817" max="2817" width="30.5703125" style="3" customWidth="1"/>
    <col min="2818" max="2818" width="19.85546875" style="3" customWidth="1"/>
    <col min="2819" max="2819" width="17.28515625" style="3" customWidth="1"/>
    <col min="2820" max="2820" width="18.5703125" style="3" customWidth="1"/>
    <col min="2821" max="3072" width="9.140625" style="3"/>
    <col min="3073" max="3073" width="30.5703125" style="3" customWidth="1"/>
    <col min="3074" max="3074" width="19.85546875" style="3" customWidth="1"/>
    <col min="3075" max="3075" width="17.28515625" style="3" customWidth="1"/>
    <col min="3076" max="3076" width="18.5703125" style="3" customWidth="1"/>
    <col min="3077" max="3328" width="9.140625" style="3"/>
    <col min="3329" max="3329" width="30.5703125" style="3" customWidth="1"/>
    <col min="3330" max="3330" width="19.85546875" style="3" customWidth="1"/>
    <col min="3331" max="3331" width="17.28515625" style="3" customWidth="1"/>
    <col min="3332" max="3332" width="18.5703125" style="3" customWidth="1"/>
    <col min="3333" max="3584" width="9.140625" style="3"/>
    <col min="3585" max="3585" width="30.5703125" style="3" customWidth="1"/>
    <col min="3586" max="3586" width="19.85546875" style="3" customWidth="1"/>
    <col min="3587" max="3587" width="17.28515625" style="3" customWidth="1"/>
    <col min="3588" max="3588" width="18.5703125" style="3" customWidth="1"/>
    <col min="3589" max="3840" width="9.140625" style="3"/>
    <col min="3841" max="3841" width="30.5703125" style="3" customWidth="1"/>
    <col min="3842" max="3842" width="19.85546875" style="3" customWidth="1"/>
    <col min="3843" max="3843" width="17.28515625" style="3" customWidth="1"/>
    <col min="3844" max="3844" width="18.5703125" style="3" customWidth="1"/>
    <col min="3845" max="4096" width="9.140625" style="3"/>
    <col min="4097" max="4097" width="30.5703125" style="3" customWidth="1"/>
    <col min="4098" max="4098" width="19.85546875" style="3" customWidth="1"/>
    <col min="4099" max="4099" width="17.28515625" style="3" customWidth="1"/>
    <col min="4100" max="4100" width="18.5703125" style="3" customWidth="1"/>
    <col min="4101" max="4352" width="9.140625" style="3"/>
    <col min="4353" max="4353" width="30.5703125" style="3" customWidth="1"/>
    <col min="4354" max="4354" width="19.85546875" style="3" customWidth="1"/>
    <col min="4355" max="4355" width="17.28515625" style="3" customWidth="1"/>
    <col min="4356" max="4356" width="18.5703125" style="3" customWidth="1"/>
    <col min="4357" max="4608" width="9.140625" style="3"/>
    <col min="4609" max="4609" width="30.5703125" style="3" customWidth="1"/>
    <col min="4610" max="4610" width="19.85546875" style="3" customWidth="1"/>
    <col min="4611" max="4611" width="17.28515625" style="3" customWidth="1"/>
    <col min="4612" max="4612" width="18.5703125" style="3" customWidth="1"/>
    <col min="4613" max="4864" width="9.140625" style="3"/>
    <col min="4865" max="4865" width="30.5703125" style="3" customWidth="1"/>
    <col min="4866" max="4866" width="19.85546875" style="3" customWidth="1"/>
    <col min="4867" max="4867" width="17.28515625" style="3" customWidth="1"/>
    <col min="4868" max="4868" width="18.5703125" style="3" customWidth="1"/>
    <col min="4869" max="5120" width="9.140625" style="3"/>
    <col min="5121" max="5121" width="30.5703125" style="3" customWidth="1"/>
    <col min="5122" max="5122" width="19.85546875" style="3" customWidth="1"/>
    <col min="5123" max="5123" width="17.28515625" style="3" customWidth="1"/>
    <col min="5124" max="5124" width="18.5703125" style="3" customWidth="1"/>
    <col min="5125" max="5376" width="9.140625" style="3"/>
    <col min="5377" max="5377" width="30.5703125" style="3" customWidth="1"/>
    <col min="5378" max="5378" width="19.85546875" style="3" customWidth="1"/>
    <col min="5379" max="5379" width="17.28515625" style="3" customWidth="1"/>
    <col min="5380" max="5380" width="18.5703125" style="3" customWidth="1"/>
    <col min="5381" max="5632" width="9.140625" style="3"/>
    <col min="5633" max="5633" width="30.5703125" style="3" customWidth="1"/>
    <col min="5634" max="5634" width="19.85546875" style="3" customWidth="1"/>
    <col min="5635" max="5635" width="17.28515625" style="3" customWidth="1"/>
    <col min="5636" max="5636" width="18.5703125" style="3" customWidth="1"/>
    <col min="5637" max="5888" width="9.140625" style="3"/>
    <col min="5889" max="5889" width="30.5703125" style="3" customWidth="1"/>
    <col min="5890" max="5890" width="19.85546875" style="3" customWidth="1"/>
    <col min="5891" max="5891" width="17.28515625" style="3" customWidth="1"/>
    <col min="5892" max="5892" width="18.5703125" style="3" customWidth="1"/>
    <col min="5893" max="6144" width="9.140625" style="3"/>
    <col min="6145" max="6145" width="30.5703125" style="3" customWidth="1"/>
    <col min="6146" max="6146" width="19.85546875" style="3" customWidth="1"/>
    <col min="6147" max="6147" width="17.28515625" style="3" customWidth="1"/>
    <col min="6148" max="6148" width="18.5703125" style="3" customWidth="1"/>
    <col min="6149" max="6400" width="9.140625" style="3"/>
    <col min="6401" max="6401" width="30.5703125" style="3" customWidth="1"/>
    <col min="6402" max="6402" width="19.85546875" style="3" customWidth="1"/>
    <col min="6403" max="6403" width="17.28515625" style="3" customWidth="1"/>
    <col min="6404" max="6404" width="18.5703125" style="3" customWidth="1"/>
    <col min="6405" max="6656" width="9.140625" style="3"/>
    <col min="6657" max="6657" width="30.5703125" style="3" customWidth="1"/>
    <col min="6658" max="6658" width="19.85546875" style="3" customWidth="1"/>
    <col min="6659" max="6659" width="17.28515625" style="3" customWidth="1"/>
    <col min="6660" max="6660" width="18.5703125" style="3" customWidth="1"/>
    <col min="6661" max="6912" width="9.140625" style="3"/>
    <col min="6913" max="6913" width="30.5703125" style="3" customWidth="1"/>
    <col min="6914" max="6914" width="19.85546875" style="3" customWidth="1"/>
    <col min="6915" max="6915" width="17.28515625" style="3" customWidth="1"/>
    <col min="6916" max="6916" width="18.5703125" style="3" customWidth="1"/>
    <col min="6917" max="7168" width="9.140625" style="3"/>
    <col min="7169" max="7169" width="30.5703125" style="3" customWidth="1"/>
    <col min="7170" max="7170" width="19.85546875" style="3" customWidth="1"/>
    <col min="7171" max="7171" width="17.28515625" style="3" customWidth="1"/>
    <col min="7172" max="7172" width="18.5703125" style="3" customWidth="1"/>
    <col min="7173" max="7424" width="9.140625" style="3"/>
    <col min="7425" max="7425" width="30.5703125" style="3" customWidth="1"/>
    <col min="7426" max="7426" width="19.85546875" style="3" customWidth="1"/>
    <col min="7427" max="7427" width="17.28515625" style="3" customWidth="1"/>
    <col min="7428" max="7428" width="18.5703125" style="3" customWidth="1"/>
    <col min="7429" max="7680" width="9.140625" style="3"/>
    <col min="7681" max="7681" width="30.5703125" style="3" customWidth="1"/>
    <col min="7682" max="7682" width="19.85546875" style="3" customWidth="1"/>
    <col min="7683" max="7683" width="17.28515625" style="3" customWidth="1"/>
    <col min="7684" max="7684" width="18.5703125" style="3" customWidth="1"/>
    <col min="7685" max="7936" width="9.140625" style="3"/>
    <col min="7937" max="7937" width="30.5703125" style="3" customWidth="1"/>
    <col min="7938" max="7938" width="19.85546875" style="3" customWidth="1"/>
    <col min="7939" max="7939" width="17.28515625" style="3" customWidth="1"/>
    <col min="7940" max="7940" width="18.5703125" style="3" customWidth="1"/>
    <col min="7941" max="8192" width="9.140625" style="3"/>
    <col min="8193" max="8193" width="30.5703125" style="3" customWidth="1"/>
    <col min="8194" max="8194" width="19.85546875" style="3" customWidth="1"/>
    <col min="8195" max="8195" width="17.28515625" style="3" customWidth="1"/>
    <col min="8196" max="8196" width="18.5703125" style="3" customWidth="1"/>
    <col min="8197" max="8448" width="9.140625" style="3"/>
    <col min="8449" max="8449" width="30.5703125" style="3" customWidth="1"/>
    <col min="8450" max="8450" width="19.85546875" style="3" customWidth="1"/>
    <col min="8451" max="8451" width="17.28515625" style="3" customWidth="1"/>
    <col min="8452" max="8452" width="18.5703125" style="3" customWidth="1"/>
    <col min="8453" max="8704" width="9.140625" style="3"/>
    <col min="8705" max="8705" width="30.5703125" style="3" customWidth="1"/>
    <col min="8706" max="8706" width="19.85546875" style="3" customWidth="1"/>
    <col min="8707" max="8707" width="17.28515625" style="3" customWidth="1"/>
    <col min="8708" max="8708" width="18.5703125" style="3" customWidth="1"/>
    <col min="8709" max="8960" width="9.140625" style="3"/>
    <col min="8961" max="8961" width="30.5703125" style="3" customWidth="1"/>
    <col min="8962" max="8962" width="19.85546875" style="3" customWidth="1"/>
    <col min="8963" max="8963" width="17.28515625" style="3" customWidth="1"/>
    <col min="8964" max="8964" width="18.5703125" style="3" customWidth="1"/>
    <col min="8965" max="9216" width="9.140625" style="3"/>
    <col min="9217" max="9217" width="30.5703125" style="3" customWidth="1"/>
    <col min="9218" max="9218" width="19.85546875" style="3" customWidth="1"/>
    <col min="9219" max="9219" width="17.28515625" style="3" customWidth="1"/>
    <col min="9220" max="9220" width="18.5703125" style="3" customWidth="1"/>
    <col min="9221" max="9472" width="9.140625" style="3"/>
    <col min="9473" max="9473" width="30.5703125" style="3" customWidth="1"/>
    <col min="9474" max="9474" width="19.85546875" style="3" customWidth="1"/>
    <col min="9475" max="9475" width="17.28515625" style="3" customWidth="1"/>
    <col min="9476" max="9476" width="18.5703125" style="3" customWidth="1"/>
    <col min="9477" max="9728" width="9.140625" style="3"/>
    <col min="9729" max="9729" width="30.5703125" style="3" customWidth="1"/>
    <col min="9730" max="9730" width="19.85546875" style="3" customWidth="1"/>
    <col min="9731" max="9731" width="17.28515625" style="3" customWidth="1"/>
    <col min="9732" max="9732" width="18.5703125" style="3" customWidth="1"/>
    <col min="9733" max="9984" width="9.140625" style="3"/>
    <col min="9985" max="9985" width="30.5703125" style="3" customWidth="1"/>
    <col min="9986" max="9986" width="19.85546875" style="3" customWidth="1"/>
    <col min="9987" max="9987" width="17.28515625" style="3" customWidth="1"/>
    <col min="9988" max="9988" width="18.5703125" style="3" customWidth="1"/>
    <col min="9989" max="10240" width="9.140625" style="3"/>
    <col min="10241" max="10241" width="30.5703125" style="3" customWidth="1"/>
    <col min="10242" max="10242" width="19.85546875" style="3" customWidth="1"/>
    <col min="10243" max="10243" width="17.28515625" style="3" customWidth="1"/>
    <col min="10244" max="10244" width="18.5703125" style="3" customWidth="1"/>
    <col min="10245" max="10496" width="9.140625" style="3"/>
    <col min="10497" max="10497" width="30.5703125" style="3" customWidth="1"/>
    <col min="10498" max="10498" width="19.85546875" style="3" customWidth="1"/>
    <col min="10499" max="10499" width="17.28515625" style="3" customWidth="1"/>
    <col min="10500" max="10500" width="18.5703125" style="3" customWidth="1"/>
    <col min="10501" max="10752" width="9.140625" style="3"/>
    <col min="10753" max="10753" width="30.5703125" style="3" customWidth="1"/>
    <col min="10754" max="10754" width="19.85546875" style="3" customWidth="1"/>
    <col min="10755" max="10755" width="17.28515625" style="3" customWidth="1"/>
    <col min="10756" max="10756" width="18.5703125" style="3" customWidth="1"/>
    <col min="10757" max="11008" width="9.140625" style="3"/>
    <col min="11009" max="11009" width="30.5703125" style="3" customWidth="1"/>
    <col min="11010" max="11010" width="19.85546875" style="3" customWidth="1"/>
    <col min="11011" max="11011" width="17.28515625" style="3" customWidth="1"/>
    <col min="11012" max="11012" width="18.5703125" style="3" customWidth="1"/>
    <col min="11013" max="11264" width="9.140625" style="3"/>
    <col min="11265" max="11265" width="30.5703125" style="3" customWidth="1"/>
    <col min="11266" max="11266" width="19.85546875" style="3" customWidth="1"/>
    <col min="11267" max="11267" width="17.28515625" style="3" customWidth="1"/>
    <col min="11268" max="11268" width="18.5703125" style="3" customWidth="1"/>
    <col min="11269" max="11520" width="9.140625" style="3"/>
    <col min="11521" max="11521" width="30.5703125" style="3" customWidth="1"/>
    <col min="11522" max="11522" width="19.85546875" style="3" customWidth="1"/>
    <col min="11523" max="11523" width="17.28515625" style="3" customWidth="1"/>
    <col min="11524" max="11524" width="18.5703125" style="3" customWidth="1"/>
    <col min="11525" max="11776" width="9.140625" style="3"/>
    <col min="11777" max="11777" width="30.5703125" style="3" customWidth="1"/>
    <col min="11778" max="11778" width="19.85546875" style="3" customWidth="1"/>
    <col min="11779" max="11779" width="17.28515625" style="3" customWidth="1"/>
    <col min="11780" max="11780" width="18.5703125" style="3" customWidth="1"/>
    <col min="11781" max="12032" width="9.140625" style="3"/>
    <col min="12033" max="12033" width="30.5703125" style="3" customWidth="1"/>
    <col min="12034" max="12034" width="19.85546875" style="3" customWidth="1"/>
    <col min="12035" max="12035" width="17.28515625" style="3" customWidth="1"/>
    <col min="12036" max="12036" width="18.5703125" style="3" customWidth="1"/>
    <col min="12037" max="12288" width="9.140625" style="3"/>
    <col min="12289" max="12289" width="30.5703125" style="3" customWidth="1"/>
    <col min="12290" max="12290" width="19.85546875" style="3" customWidth="1"/>
    <col min="12291" max="12291" width="17.28515625" style="3" customWidth="1"/>
    <col min="12292" max="12292" width="18.5703125" style="3" customWidth="1"/>
    <col min="12293" max="12544" width="9.140625" style="3"/>
    <col min="12545" max="12545" width="30.5703125" style="3" customWidth="1"/>
    <col min="12546" max="12546" width="19.85546875" style="3" customWidth="1"/>
    <col min="12547" max="12547" width="17.28515625" style="3" customWidth="1"/>
    <col min="12548" max="12548" width="18.5703125" style="3" customWidth="1"/>
    <col min="12549" max="12800" width="9.140625" style="3"/>
    <col min="12801" max="12801" width="30.5703125" style="3" customWidth="1"/>
    <col min="12802" max="12802" width="19.85546875" style="3" customWidth="1"/>
    <col min="12803" max="12803" width="17.28515625" style="3" customWidth="1"/>
    <col min="12804" max="12804" width="18.5703125" style="3" customWidth="1"/>
    <col min="12805" max="13056" width="9.140625" style="3"/>
    <col min="13057" max="13057" width="30.5703125" style="3" customWidth="1"/>
    <col min="13058" max="13058" width="19.85546875" style="3" customWidth="1"/>
    <col min="13059" max="13059" width="17.28515625" style="3" customWidth="1"/>
    <col min="13060" max="13060" width="18.5703125" style="3" customWidth="1"/>
    <col min="13061" max="13312" width="9.140625" style="3"/>
    <col min="13313" max="13313" width="30.5703125" style="3" customWidth="1"/>
    <col min="13314" max="13314" width="19.85546875" style="3" customWidth="1"/>
    <col min="13315" max="13315" width="17.28515625" style="3" customWidth="1"/>
    <col min="13316" max="13316" width="18.5703125" style="3" customWidth="1"/>
    <col min="13317" max="13568" width="9.140625" style="3"/>
    <col min="13569" max="13569" width="30.5703125" style="3" customWidth="1"/>
    <col min="13570" max="13570" width="19.85546875" style="3" customWidth="1"/>
    <col min="13571" max="13571" width="17.28515625" style="3" customWidth="1"/>
    <col min="13572" max="13572" width="18.5703125" style="3" customWidth="1"/>
    <col min="13573" max="13824" width="9.140625" style="3"/>
    <col min="13825" max="13825" width="30.5703125" style="3" customWidth="1"/>
    <col min="13826" max="13826" width="19.85546875" style="3" customWidth="1"/>
    <col min="13827" max="13827" width="17.28515625" style="3" customWidth="1"/>
    <col min="13828" max="13828" width="18.5703125" style="3" customWidth="1"/>
    <col min="13829" max="14080" width="9.140625" style="3"/>
    <col min="14081" max="14081" width="30.5703125" style="3" customWidth="1"/>
    <col min="14082" max="14082" width="19.85546875" style="3" customWidth="1"/>
    <col min="14083" max="14083" width="17.28515625" style="3" customWidth="1"/>
    <col min="14084" max="14084" width="18.5703125" style="3" customWidth="1"/>
    <col min="14085" max="14336" width="9.140625" style="3"/>
    <col min="14337" max="14337" width="30.5703125" style="3" customWidth="1"/>
    <col min="14338" max="14338" width="19.85546875" style="3" customWidth="1"/>
    <col min="14339" max="14339" width="17.28515625" style="3" customWidth="1"/>
    <col min="14340" max="14340" width="18.5703125" style="3" customWidth="1"/>
    <col min="14341" max="14592" width="9.140625" style="3"/>
    <col min="14593" max="14593" width="30.5703125" style="3" customWidth="1"/>
    <col min="14594" max="14594" width="19.85546875" style="3" customWidth="1"/>
    <col min="14595" max="14595" width="17.28515625" style="3" customWidth="1"/>
    <col min="14596" max="14596" width="18.5703125" style="3" customWidth="1"/>
    <col min="14597" max="14848" width="9.140625" style="3"/>
    <col min="14849" max="14849" width="30.5703125" style="3" customWidth="1"/>
    <col min="14850" max="14850" width="19.85546875" style="3" customWidth="1"/>
    <col min="14851" max="14851" width="17.28515625" style="3" customWidth="1"/>
    <col min="14852" max="14852" width="18.5703125" style="3" customWidth="1"/>
    <col min="14853" max="15104" width="9.140625" style="3"/>
    <col min="15105" max="15105" width="30.5703125" style="3" customWidth="1"/>
    <col min="15106" max="15106" width="19.85546875" style="3" customWidth="1"/>
    <col min="15107" max="15107" width="17.28515625" style="3" customWidth="1"/>
    <col min="15108" max="15108" width="18.5703125" style="3" customWidth="1"/>
    <col min="15109" max="15360" width="9.140625" style="3"/>
    <col min="15361" max="15361" width="30.5703125" style="3" customWidth="1"/>
    <col min="15362" max="15362" width="19.85546875" style="3" customWidth="1"/>
    <col min="15363" max="15363" width="17.28515625" style="3" customWidth="1"/>
    <col min="15364" max="15364" width="18.5703125" style="3" customWidth="1"/>
    <col min="15365" max="15616" width="9.140625" style="3"/>
    <col min="15617" max="15617" width="30.5703125" style="3" customWidth="1"/>
    <col min="15618" max="15618" width="19.85546875" style="3" customWidth="1"/>
    <col min="15619" max="15619" width="17.28515625" style="3" customWidth="1"/>
    <col min="15620" max="15620" width="18.5703125" style="3" customWidth="1"/>
    <col min="15621" max="15872" width="9.140625" style="3"/>
    <col min="15873" max="15873" width="30.5703125" style="3" customWidth="1"/>
    <col min="15874" max="15874" width="19.85546875" style="3" customWidth="1"/>
    <col min="15875" max="15875" width="17.28515625" style="3" customWidth="1"/>
    <col min="15876" max="15876" width="18.5703125" style="3" customWidth="1"/>
    <col min="15877" max="16128" width="9.140625" style="3"/>
    <col min="16129" max="16129" width="30.5703125" style="3" customWidth="1"/>
    <col min="16130" max="16130" width="19.85546875" style="3" customWidth="1"/>
    <col min="16131" max="16131" width="17.28515625" style="3" customWidth="1"/>
    <col min="16132" max="16132" width="18.5703125" style="3" customWidth="1"/>
    <col min="16133" max="16384" width="9.140625" style="3"/>
  </cols>
  <sheetData>
    <row r="1" spans="1:4">
      <c r="A1" s="302" t="s">
        <v>123</v>
      </c>
      <c r="B1" s="302"/>
      <c r="C1" s="302"/>
      <c r="D1" s="302"/>
    </row>
    <row r="2" spans="1:4">
      <c r="A2" s="302" t="s">
        <v>599</v>
      </c>
      <c r="B2" s="302"/>
      <c r="C2" s="302"/>
      <c r="D2" s="302"/>
    </row>
    <row r="3" spans="1:4" ht="44.25" customHeight="1">
      <c r="A3" s="322" t="s">
        <v>600</v>
      </c>
      <c r="B3" s="322"/>
      <c r="C3" s="322"/>
      <c r="D3" s="322"/>
    </row>
    <row r="4" spans="1:4">
      <c r="A4" s="302" t="s">
        <v>2</v>
      </c>
      <c r="B4" s="302"/>
      <c r="C4" s="302"/>
      <c r="D4" s="302"/>
    </row>
    <row r="5" spans="1:4">
      <c r="A5" s="323" t="s">
        <v>3</v>
      </c>
      <c r="B5" s="323"/>
      <c r="C5" s="323"/>
      <c r="D5" s="323"/>
    </row>
    <row r="7" spans="1:4">
      <c r="A7" s="301" t="s">
        <v>103</v>
      </c>
      <c r="B7" s="301" t="s">
        <v>104</v>
      </c>
      <c r="C7" s="301"/>
      <c r="D7" s="2" t="s">
        <v>124</v>
      </c>
    </row>
    <row r="8" spans="1:4">
      <c r="A8" s="301"/>
      <c r="B8" s="2" t="s">
        <v>125</v>
      </c>
      <c r="C8" s="2" t="s">
        <v>126</v>
      </c>
      <c r="D8" s="2" t="s">
        <v>151</v>
      </c>
    </row>
    <row r="9" spans="1:4">
      <c r="A9" s="2">
        <v>1</v>
      </c>
      <c r="B9" s="2">
        <v>2</v>
      </c>
      <c r="C9" s="2">
        <v>3</v>
      </c>
      <c r="D9" s="2">
        <v>4</v>
      </c>
    </row>
    <row r="10" spans="1:4" ht="30" customHeight="1">
      <c r="A10" s="301" t="s">
        <v>127</v>
      </c>
      <c r="B10" s="301"/>
      <c r="C10" s="301"/>
      <c r="D10" s="301"/>
    </row>
    <row r="11" spans="1:4">
      <c r="A11" s="4" t="s">
        <v>128</v>
      </c>
      <c r="B11" s="5">
        <v>0</v>
      </c>
      <c r="C11" s="5">
        <v>0</v>
      </c>
      <c r="D11" s="5">
        <v>0</v>
      </c>
    </row>
    <row r="12" spans="1:4">
      <c r="A12" s="4" t="s">
        <v>129</v>
      </c>
      <c r="B12" s="5">
        <v>0</v>
      </c>
      <c r="C12" s="5">
        <v>0</v>
      </c>
      <c r="D12" s="5">
        <v>0</v>
      </c>
    </row>
    <row r="13" spans="1:4">
      <c r="A13" s="4" t="s">
        <v>130</v>
      </c>
      <c r="B13" s="5">
        <f>B18+B28+B33</f>
        <v>263197.5</v>
      </c>
      <c r="C13" s="5">
        <f>C18+C28+C33</f>
        <v>264076.5</v>
      </c>
      <c r="D13" s="5">
        <f>C13/B13*100</f>
        <v>100.33396973755451</v>
      </c>
    </row>
    <row r="14" spans="1:4">
      <c r="A14" s="4" t="s">
        <v>131</v>
      </c>
      <c r="B14" s="5">
        <f>B13</f>
        <v>263197.5</v>
      </c>
      <c r="C14" s="5">
        <f>C13</f>
        <v>264076.5</v>
      </c>
      <c r="D14" s="5">
        <f>C14/B14*100</f>
        <v>100.33396973755451</v>
      </c>
    </row>
    <row r="15" spans="1:4">
      <c r="A15" s="324" t="s">
        <v>132</v>
      </c>
      <c r="B15" s="324"/>
      <c r="C15" s="324"/>
      <c r="D15" s="324"/>
    </row>
    <row r="16" spans="1:4">
      <c r="A16" s="4" t="s">
        <v>128</v>
      </c>
      <c r="B16" s="5">
        <v>0</v>
      </c>
      <c r="C16" s="5">
        <v>0</v>
      </c>
      <c r="D16" s="5">
        <v>0</v>
      </c>
    </row>
    <row r="17" spans="1:4">
      <c r="A17" s="4" t="s">
        <v>129</v>
      </c>
      <c r="B17" s="5">
        <v>0</v>
      </c>
      <c r="C17" s="5">
        <v>0</v>
      </c>
      <c r="D17" s="5">
        <v>0</v>
      </c>
    </row>
    <row r="18" spans="1:4">
      <c r="A18" s="4" t="s">
        <v>130</v>
      </c>
      <c r="B18" s="5">
        <f>'Таблица 2'!G15</f>
        <v>245249.89999999997</v>
      </c>
      <c r="C18" s="5">
        <f>'Таблица 2'!H15</f>
        <v>240737.19999999998</v>
      </c>
      <c r="D18" s="5">
        <f>C18/B18*100</f>
        <v>98.159958475008551</v>
      </c>
    </row>
    <row r="19" spans="1:4">
      <c r="A19" s="4" t="s">
        <v>131</v>
      </c>
      <c r="B19" s="5">
        <f>B18</f>
        <v>245249.89999999997</v>
      </c>
      <c r="C19" s="5">
        <f>C18</f>
        <v>240737.19999999998</v>
      </c>
      <c r="D19" s="5">
        <f>D18</f>
        <v>98.159958475008551</v>
      </c>
    </row>
    <row r="20" spans="1:4" ht="30" customHeight="1">
      <c r="A20" s="324" t="s">
        <v>133</v>
      </c>
      <c r="B20" s="324"/>
      <c r="C20" s="324"/>
      <c r="D20" s="324"/>
    </row>
    <row r="21" spans="1:4">
      <c r="A21" s="4" t="s">
        <v>128</v>
      </c>
      <c r="B21" s="5">
        <v>0</v>
      </c>
      <c r="C21" s="5">
        <v>0</v>
      </c>
      <c r="D21" s="5">
        <v>0</v>
      </c>
    </row>
    <row r="22" spans="1:4">
      <c r="A22" s="4" t="s">
        <v>129</v>
      </c>
      <c r="B22" s="5">
        <v>0</v>
      </c>
      <c r="C22" s="5">
        <v>0</v>
      </c>
      <c r="D22" s="5">
        <v>0</v>
      </c>
    </row>
    <row r="23" spans="1:4">
      <c r="A23" s="4" t="s">
        <v>130</v>
      </c>
      <c r="B23" s="5">
        <v>0</v>
      </c>
      <c r="C23" s="5">
        <v>0</v>
      </c>
      <c r="D23" s="5">
        <v>0</v>
      </c>
    </row>
    <row r="24" spans="1:4">
      <c r="A24" s="4" t="s">
        <v>131</v>
      </c>
      <c r="B24" s="5">
        <v>0</v>
      </c>
      <c r="C24" s="5">
        <v>0</v>
      </c>
      <c r="D24" s="5">
        <v>0</v>
      </c>
    </row>
    <row r="25" spans="1:4">
      <c r="A25" s="324" t="s">
        <v>134</v>
      </c>
      <c r="B25" s="324"/>
      <c r="C25" s="324"/>
      <c r="D25" s="324"/>
    </row>
    <row r="26" spans="1:4">
      <c r="A26" s="4" t="s">
        <v>128</v>
      </c>
      <c r="B26" s="5">
        <v>0</v>
      </c>
      <c r="C26" s="5">
        <v>0</v>
      </c>
      <c r="D26" s="5">
        <v>0</v>
      </c>
    </row>
    <row r="27" spans="1:4">
      <c r="A27" s="4" t="s">
        <v>129</v>
      </c>
      <c r="B27" s="5">
        <v>0</v>
      </c>
      <c r="C27" s="5">
        <v>0</v>
      </c>
      <c r="D27" s="5">
        <v>0</v>
      </c>
    </row>
    <row r="28" spans="1:4">
      <c r="A28" s="4" t="s">
        <v>130</v>
      </c>
      <c r="B28" s="5">
        <f>'Таблица 2'!G16</f>
        <v>247.6</v>
      </c>
      <c r="C28" s="5">
        <f>'Таблица 2'!H16</f>
        <v>248</v>
      </c>
      <c r="D28" s="5">
        <f>C28/B28*100</f>
        <v>100.16155088852989</v>
      </c>
    </row>
    <row r="29" spans="1:4">
      <c r="A29" s="4" t="s">
        <v>131</v>
      </c>
      <c r="B29" s="5">
        <f>B28</f>
        <v>247.6</v>
      </c>
      <c r="C29" s="5">
        <f>C28</f>
        <v>248</v>
      </c>
      <c r="D29" s="5">
        <f>D28</f>
        <v>100.16155088852989</v>
      </c>
    </row>
    <row r="30" spans="1:4">
      <c r="A30" s="324" t="s">
        <v>135</v>
      </c>
      <c r="B30" s="324"/>
      <c r="C30" s="324"/>
      <c r="D30" s="324"/>
    </row>
    <row r="31" spans="1:4">
      <c r="A31" s="4" t="s">
        <v>128</v>
      </c>
      <c r="B31" s="5">
        <v>0</v>
      </c>
      <c r="C31" s="5">
        <v>0</v>
      </c>
      <c r="D31" s="5">
        <v>0</v>
      </c>
    </row>
    <row r="32" spans="1:4">
      <c r="A32" s="4" t="s">
        <v>129</v>
      </c>
      <c r="B32" s="5">
        <v>0</v>
      </c>
      <c r="C32" s="5">
        <v>0</v>
      </c>
      <c r="D32" s="5">
        <v>0</v>
      </c>
    </row>
    <row r="33" spans="1:4">
      <c r="A33" s="4" t="s">
        <v>130</v>
      </c>
      <c r="B33" s="5">
        <f>'Таблица 2'!G17</f>
        <v>17700</v>
      </c>
      <c r="C33" s="5">
        <f>'Таблица 2'!H17</f>
        <v>23091.3</v>
      </c>
      <c r="D33" s="5">
        <f>C33/B33*100</f>
        <v>130.4593220338983</v>
      </c>
    </row>
    <row r="34" spans="1:4">
      <c r="A34" s="4" t="s">
        <v>131</v>
      </c>
      <c r="B34" s="5">
        <f>B33</f>
        <v>17700</v>
      </c>
      <c r="C34" s="5">
        <f t="shared" ref="C34:D34" si="0">C33</f>
        <v>23091.3</v>
      </c>
      <c r="D34" s="5">
        <f t="shared" si="0"/>
        <v>130.4593220338983</v>
      </c>
    </row>
    <row r="38" spans="1:4">
      <c r="A38" s="3" t="s">
        <v>701</v>
      </c>
    </row>
    <row r="39" spans="1:4">
      <c r="A39" s="3" t="s">
        <v>702</v>
      </c>
      <c r="D39" s="24" t="s">
        <v>529</v>
      </c>
    </row>
  </sheetData>
  <mergeCells count="12">
    <mergeCell ref="A10:D10"/>
    <mergeCell ref="A15:D15"/>
    <mergeCell ref="A20:D20"/>
    <mergeCell ref="A25:D25"/>
    <mergeCell ref="A30:D30"/>
    <mergeCell ref="A7:A8"/>
    <mergeCell ref="B7:C7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3"/>
  <sheetViews>
    <sheetView view="pageBreakPreview" zoomScale="60" zoomScaleNormal="90" zoomScalePageLayoutView="75" workbookViewId="0">
      <selection activeCell="A104" sqref="A104:A106"/>
    </sheetView>
  </sheetViews>
  <sheetFormatPr defaultRowHeight="15"/>
  <cols>
    <col min="1" max="1" width="56.5703125" style="36" customWidth="1"/>
    <col min="2" max="2" width="49.42578125" style="20" customWidth="1"/>
    <col min="3" max="3" width="22.85546875" style="20" customWidth="1"/>
    <col min="4" max="7" width="22.7109375" style="20" customWidth="1"/>
    <col min="8" max="10" width="22.5703125" style="20" customWidth="1"/>
    <col min="11" max="255" width="9.140625" style="20"/>
    <col min="256" max="256" width="31" style="20" customWidth="1"/>
    <col min="257" max="257" width="33.42578125" style="20" customWidth="1"/>
    <col min="258" max="258" width="15.7109375" style="20" customWidth="1"/>
    <col min="259" max="259" width="16.42578125" style="20" customWidth="1"/>
    <col min="260" max="260" width="15.42578125" style="20" customWidth="1"/>
    <col min="261" max="261" width="15.7109375" style="20" customWidth="1"/>
    <col min="262" max="262" width="15.42578125" style="20" customWidth="1"/>
    <col min="263" max="263" width="14.85546875" style="20" customWidth="1"/>
    <col min="264" max="264" width="14.7109375" style="20" customWidth="1"/>
    <col min="265" max="511" width="9.140625" style="20"/>
    <col min="512" max="512" width="31" style="20" customWidth="1"/>
    <col min="513" max="513" width="33.42578125" style="20" customWidth="1"/>
    <col min="514" max="514" width="15.7109375" style="20" customWidth="1"/>
    <col min="515" max="515" width="16.42578125" style="20" customWidth="1"/>
    <col min="516" max="516" width="15.42578125" style="20" customWidth="1"/>
    <col min="517" max="517" width="15.7109375" style="20" customWidth="1"/>
    <col min="518" max="518" width="15.42578125" style="20" customWidth="1"/>
    <col min="519" max="519" width="14.85546875" style="20" customWidth="1"/>
    <col min="520" max="520" width="14.7109375" style="20" customWidth="1"/>
    <col min="521" max="767" width="9.140625" style="20"/>
    <col min="768" max="768" width="31" style="20" customWidth="1"/>
    <col min="769" max="769" width="33.42578125" style="20" customWidth="1"/>
    <col min="770" max="770" width="15.7109375" style="20" customWidth="1"/>
    <col min="771" max="771" width="16.42578125" style="20" customWidth="1"/>
    <col min="772" max="772" width="15.42578125" style="20" customWidth="1"/>
    <col min="773" max="773" width="15.7109375" style="20" customWidth="1"/>
    <col min="774" max="774" width="15.42578125" style="20" customWidth="1"/>
    <col min="775" max="775" width="14.85546875" style="20" customWidth="1"/>
    <col min="776" max="776" width="14.7109375" style="20" customWidth="1"/>
    <col min="777" max="1023" width="9.140625" style="20"/>
    <col min="1024" max="1024" width="31" style="20" customWidth="1"/>
    <col min="1025" max="1025" width="33.42578125" style="20" customWidth="1"/>
    <col min="1026" max="1026" width="15.7109375" style="20" customWidth="1"/>
    <col min="1027" max="1027" width="16.42578125" style="20" customWidth="1"/>
    <col min="1028" max="1028" width="15.42578125" style="20" customWidth="1"/>
    <col min="1029" max="1029" width="15.7109375" style="20" customWidth="1"/>
    <col min="1030" max="1030" width="15.42578125" style="20" customWidth="1"/>
    <col min="1031" max="1031" width="14.85546875" style="20" customWidth="1"/>
    <col min="1032" max="1032" width="14.7109375" style="20" customWidth="1"/>
    <col min="1033" max="1279" width="9.140625" style="20"/>
    <col min="1280" max="1280" width="31" style="20" customWidth="1"/>
    <col min="1281" max="1281" width="33.42578125" style="20" customWidth="1"/>
    <col min="1282" max="1282" width="15.7109375" style="20" customWidth="1"/>
    <col min="1283" max="1283" width="16.42578125" style="20" customWidth="1"/>
    <col min="1284" max="1284" width="15.42578125" style="20" customWidth="1"/>
    <col min="1285" max="1285" width="15.7109375" style="20" customWidth="1"/>
    <col min="1286" max="1286" width="15.42578125" style="20" customWidth="1"/>
    <col min="1287" max="1287" width="14.85546875" style="20" customWidth="1"/>
    <col min="1288" max="1288" width="14.7109375" style="20" customWidth="1"/>
    <col min="1289" max="1535" width="9.140625" style="20"/>
    <col min="1536" max="1536" width="31" style="20" customWidth="1"/>
    <col min="1537" max="1537" width="33.42578125" style="20" customWidth="1"/>
    <col min="1538" max="1538" width="15.7109375" style="20" customWidth="1"/>
    <col min="1539" max="1539" width="16.42578125" style="20" customWidth="1"/>
    <col min="1540" max="1540" width="15.42578125" style="20" customWidth="1"/>
    <col min="1541" max="1541" width="15.7109375" style="20" customWidth="1"/>
    <col min="1542" max="1542" width="15.42578125" style="20" customWidth="1"/>
    <col min="1543" max="1543" width="14.85546875" style="20" customWidth="1"/>
    <col min="1544" max="1544" width="14.7109375" style="20" customWidth="1"/>
    <col min="1545" max="1791" width="9.140625" style="20"/>
    <col min="1792" max="1792" width="31" style="20" customWidth="1"/>
    <col min="1793" max="1793" width="33.42578125" style="20" customWidth="1"/>
    <col min="1794" max="1794" width="15.7109375" style="20" customWidth="1"/>
    <col min="1795" max="1795" width="16.42578125" style="20" customWidth="1"/>
    <col min="1796" max="1796" width="15.42578125" style="20" customWidth="1"/>
    <col min="1797" max="1797" width="15.7109375" style="20" customWidth="1"/>
    <col min="1798" max="1798" width="15.42578125" style="20" customWidth="1"/>
    <col min="1799" max="1799" width="14.85546875" style="20" customWidth="1"/>
    <col min="1800" max="1800" width="14.7109375" style="20" customWidth="1"/>
    <col min="1801" max="2047" width="9.140625" style="20"/>
    <col min="2048" max="2048" width="31" style="20" customWidth="1"/>
    <col min="2049" max="2049" width="33.42578125" style="20" customWidth="1"/>
    <col min="2050" max="2050" width="15.7109375" style="20" customWidth="1"/>
    <col min="2051" max="2051" width="16.42578125" style="20" customWidth="1"/>
    <col min="2052" max="2052" width="15.42578125" style="20" customWidth="1"/>
    <col min="2053" max="2053" width="15.7109375" style="20" customWidth="1"/>
    <col min="2054" max="2054" width="15.42578125" style="20" customWidth="1"/>
    <col min="2055" max="2055" width="14.85546875" style="20" customWidth="1"/>
    <col min="2056" max="2056" width="14.7109375" style="20" customWidth="1"/>
    <col min="2057" max="2303" width="9.140625" style="20"/>
    <col min="2304" max="2304" width="31" style="20" customWidth="1"/>
    <col min="2305" max="2305" width="33.42578125" style="20" customWidth="1"/>
    <col min="2306" max="2306" width="15.7109375" style="20" customWidth="1"/>
    <col min="2307" max="2307" width="16.42578125" style="20" customWidth="1"/>
    <col min="2308" max="2308" width="15.42578125" style="20" customWidth="1"/>
    <col min="2309" max="2309" width="15.7109375" style="20" customWidth="1"/>
    <col min="2310" max="2310" width="15.42578125" style="20" customWidth="1"/>
    <col min="2311" max="2311" width="14.85546875" style="20" customWidth="1"/>
    <col min="2312" max="2312" width="14.7109375" style="20" customWidth="1"/>
    <col min="2313" max="2559" width="9.140625" style="20"/>
    <col min="2560" max="2560" width="31" style="20" customWidth="1"/>
    <col min="2561" max="2561" width="33.42578125" style="20" customWidth="1"/>
    <col min="2562" max="2562" width="15.7109375" style="20" customWidth="1"/>
    <col min="2563" max="2563" width="16.42578125" style="20" customWidth="1"/>
    <col min="2564" max="2564" width="15.42578125" style="20" customWidth="1"/>
    <col min="2565" max="2565" width="15.7109375" style="20" customWidth="1"/>
    <col min="2566" max="2566" width="15.42578125" style="20" customWidth="1"/>
    <col min="2567" max="2567" width="14.85546875" style="20" customWidth="1"/>
    <col min="2568" max="2568" width="14.7109375" style="20" customWidth="1"/>
    <col min="2569" max="2815" width="9.140625" style="20"/>
    <col min="2816" max="2816" width="31" style="20" customWidth="1"/>
    <col min="2817" max="2817" width="33.42578125" style="20" customWidth="1"/>
    <col min="2818" max="2818" width="15.7109375" style="20" customWidth="1"/>
    <col min="2819" max="2819" width="16.42578125" style="20" customWidth="1"/>
    <col min="2820" max="2820" width="15.42578125" style="20" customWidth="1"/>
    <col min="2821" max="2821" width="15.7109375" style="20" customWidth="1"/>
    <col min="2822" max="2822" width="15.42578125" style="20" customWidth="1"/>
    <col min="2823" max="2823" width="14.85546875" style="20" customWidth="1"/>
    <col min="2824" max="2824" width="14.7109375" style="20" customWidth="1"/>
    <col min="2825" max="3071" width="9.140625" style="20"/>
    <col min="3072" max="3072" width="31" style="20" customWidth="1"/>
    <col min="3073" max="3073" width="33.42578125" style="20" customWidth="1"/>
    <col min="3074" max="3074" width="15.7109375" style="20" customWidth="1"/>
    <col min="3075" max="3075" width="16.42578125" style="20" customWidth="1"/>
    <col min="3076" max="3076" width="15.42578125" style="20" customWidth="1"/>
    <col min="3077" max="3077" width="15.7109375" style="20" customWidth="1"/>
    <col min="3078" max="3078" width="15.42578125" style="20" customWidth="1"/>
    <col min="3079" max="3079" width="14.85546875" style="20" customWidth="1"/>
    <col min="3080" max="3080" width="14.7109375" style="20" customWidth="1"/>
    <col min="3081" max="3327" width="9.140625" style="20"/>
    <col min="3328" max="3328" width="31" style="20" customWidth="1"/>
    <col min="3329" max="3329" width="33.42578125" style="20" customWidth="1"/>
    <col min="3330" max="3330" width="15.7109375" style="20" customWidth="1"/>
    <col min="3331" max="3331" width="16.42578125" style="20" customWidth="1"/>
    <col min="3332" max="3332" width="15.42578125" style="20" customWidth="1"/>
    <col min="3333" max="3333" width="15.7109375" style="20" customWidth="1"/>
    <col min="3334" max="3334" width="15.42578125" style="20" customWidth="1"/>
    <col min="3335" max="3335" width="14.85546875" style="20" customWidth="1"/>
    <col min="3336" max="3336" width="14.7109375" style="20" customWidth="1"/>
    <col min="3337" max="3583" width="9.140625" style="20"/>
    <col min="3584" max="3584" width="31" style="20" customWidth="1"/>
    <col min="3585" max="3585" width="33.42578125" style="20" customWidth="1"/>
    <col min="3586" max="3586" width="15.7109375" style="20" customWidth="1"/>
    <col min="3587" max="3587" width="16.42578125" style="20" customWidth="1"/>
    <col min="3588" max="3588" width="15.42578125" style="20" customWidth="1"/>
    <col min="3589" max="3589" width="15.7109375" style="20" customWidth="1"/>
    <col min="3590" max="3590" width="15.42578125" style="20" customWidth="1"/>
    <col min="3591" max="3591" width="14.85546875" style="20" customWidth="1"/>
    <col min="3592" max="3592" width="14.7109375" style="20" customWidth="1"/>
    <col min="3593" max="3839" width="9.140625" style="20"/>
    <col min="3840" max="3840" width="31" style="20" customWidth="1"/>
    <col min="3841" max="3841" width="33.42578125" style="20" customWidth="1"/>
    <col min="3842" max="3842" width="15.7109375" style="20" customWidth="1"/>
    <col min="3843" max="3843" width="16.42578125" style="20" customWidth="1"/>
    <col min="3844" max="3844" width="15.42578125" style="20" customWidth="1"/>
    <col min="3845" max="3845" width="15.7109375" style="20" customWidth="1"/>
    <col min="3846" max="3846" width="15.42578125" style="20" customWidth="1"/>
    <col min="3847" max="3847" width="14.85546875" style="20" customWidth="1"/>
    <col min="3848" max="3848" width="14.7109375" style="20" customWidth="1"/>
    <col min="3849" max="4095" width="9.140625" style="20"/>
    <col min="4096" max="4096" width="31" style="20" customWidth="1"/>
    <col min="4097" max="4097" width="33.42578125" style="20" customWidth="1"/>
    <col min="4098" max="4098" width="15.7109375" style="20" customWidth="1"/>
    <col min="4099" max="4099" width="16.42578125" style="20" customWidth="1"/>
    <col min="4100" max="4100" width="15.42578125" style="20" customWidth="1"/>
    <col min="4101" max="4101" width="15.7109375" style="20" customWidth="1"/>
    <col min="4102" max="4102" width="15.42578125" style="20" customWidth="1"/>
    <col min="4103" max="4103" width="14.85546875" style="20" customWidth="1"/>
    <col min="4104" max="4104" width="14.7109375" style="20" customWidth="1"/>
    <col min="4105" max="4351" width="9.140625" style="20"/>
    <col min="4352" max="4352" width="31" style="20" customWidth="1"/>
    <col min="4353" max="4353" width="33.42578125" style="20" customWidth="1"/>
    <col min="4354" max="4354" width="15.7109375" style="20" customWidth="1"/>
    <col min="4355" max="4355" width="16.42578125" style="20" customWidth="1"/>
    <col min="4356" max="4356" width="15.42578125" style="20" customWidth="1"/>
    <col min="4357" max="4357" width="15.7109375" style="20" customWidth="1"/>
    <col min="4358" max="4358" width="15.42578125" style="20" customWidth="1"/>
    <col min="4359" max="4359" width="14.85546875" style="20" customWidth="1"/>
    <col min="4360" max="4360" width="14.7109375" style="20" customWidth="1"/>
    <col min="4361" max="4607" width="9.140625" style="20"/>
    <col min="4608" max="4608" width="31" style="20" customWidth="1"/>
    <col min="4609" max="4609" width="33.42578125" style="20" customWidth="1"/>
    <col min="4610" max="4610" width="15.7109375" style="20" customWidth="1"/>
    <col min="4611" max="4611" width="16.42578125" style="20" customWidth="1"/>
    <col min="4612" max="4612" width="15.42578125" style="20" customWidth="1"/>
    <col min="4613" max="4613" width="15.7109375" style="20" customWidth="1"/>
    <col min="4614" max="4614" width="15.42578125" style="20" customWidth="1"/>
    <col min="4615" max="4615" width="14.85546875" style="20" customWidth="1"/>
    <col min="4616" max="4616" width="14.7109375" style="20" customWidth="1"/>
    <col min="4617" max="4863" width="9.140625" style="20"/>
    <col min="4864" max="4864" width="31" style="20" customWidth="1"/>
    <col min="4865" max="4865" width="33.42578125" style="20" customWidth="1"/>
    <col min="4866" max="4866" width="15.7109375" style="20" customWidth="1"/>
    <col min="4867" max="4867" width="16.42578125" style="20" customWidth="1"/>
    <col min="4868" max="4868" width="15.42578125" style="20" customWidth="1"/>
    <col min="4869" max="4869" width="15.7109375" style="20" customWidth="1"/>
    <col min="4870" max="4870" width="15.42578125" style="20" customWidth="1"/>
    <col min="4871" max="4871" width="14.85546875" style="20" customWidth="1"/>
    <col min="4872" max="4872" width="14.7109375" style="20" customWidth="1"/>
    <col min="4873" max="5119" width="9.140625" style="20"/>
    <col min="5120" max="5120" width="31" style="20" customWidth="1"/>
    <col min="5121" max="5121" width="33.42578125" style="20" customWidth="1"/>
    <col min="5122" max="5122" width="15.7109375" style="20" customWidth="1"/>
    <col min="5123" max="5123" width="16.42578125" style="20" customWidth="1"/>
    <col min="5124" max="5124" width="15.42578125" style="20" customWidth="1"/>
    <col min="5125" max="5125" width="15.7109375" style="20" customWidth="1"/>
    <col min="5126" max="5126" width="15.42578125" style="20" customWidth="1"/>
    <col min="5127" max="5127" width="14.85546875" style="20" customWidth="1"/>
    <col min="5128" max="5128" width="14.7109375" style="20" customWidth="1"/>
    <col min="5129" max="5375" width="9.140625" style="20"/>
    <col min="5376" max="5376" width="31" style="20" customWidth="1"/>
    <col min="5377" max="5377" width="33.42578125" style="20" customWidth="1"/>
    <col min="5378" max="5378" width="15.7109375" style="20" customWidth="1"/>
    <col min="5379" max="5379" width="16.42578125" style="20" customWidth="1"/>
    <col min="5380" max="5380" width="15.42578125" style="20" customWidth="1"/>
    <col min="5381" max="5381" width="15.7109375" style="20" customWidth="1"/>
    <col min="5382" max="5382" width="15.42578125" style="20" customWidth="1"/>
    <col min="5383" max="5383" width="14.85546875" style="20" customWidth="1"/>
    <col min="5384" max="5384" width="14.7109375" style="20" customWidth="1"/>
    <col min="5385" max="5631" width="9.140625" style="20"/>
    <col min="5632" max="5632" width="31" style="20" customWidth="1"/>
    <col min="5633" max="5633" width="33.42578125" style="20" customWidth="1"/>
    <col min="5634" max="5634" width="15.7109375" style="20" customWidth="1"/>
    <col min="5635" max="5635" width="16.42578125" style="20" customWidth="1"/>
    <col min="5636" max="5636" width="15.42578125" style="20" customWidth="1"/>
    <col min="5637" max="5637" width="15.7109375" style="20" customWidth="1"/>
    <col min="5638" max="5638" width="15.42578125" style="20" customWidth="1"/>
    <col min="5639" max="5639" width="14.85546875" style="20" customWidth="1"/>
    <col min="5640" max="5640" width="14.7109375" style="20" customWidth="1"/>
    <col min="5641" max="5887" width="9.140625" style="20"/>
    <col min="5888" max="5888" width="31" style="20" customWidth="1"/>
    <col min="5889" max="5889" width="33.42578125" style="20" customWidth="1"/>
    <col min="5890" max="5890" width="15.7109375" style="20" customWidth="1"/>
    <col min="5891" max="5891" width="16.42578125" style="20" customWidth="1"/>
    <col min="5892" max="5892" width="15.42578125" style="20" customWidth="1"/>
    <col min="5893" max="5893" width="15.7109375" style="20" customWidth="1"/>
    <col min="5894" max="5894" width="15.42578125" style="20" customWidth="1"/>
    <col min="5895" max="5895" width="14.85546875" style="20" customWidth="1"/>
    <col min="5896" max="5896" width="14.7109375" style="20" customWidth="1"/>
    <col min="5897" max="6143" width="9.140625" style="20"/>
    <col min="6144" max="6144" width="31" style="20" customWidth="1"/>
    <col min="6145" max="6145" width="33.42578125" style="20" customWidth="1"/>
    <col min="6146" max="6146" width="15.7109375" style="20" customWidth="1"/>
    <col min="6147" max="6147" width="16.42578125" style="20" customWidth="1"/>
    <col min="6148" max="6148" width="15.42578125" style="20" customWidth="1"/>
    <col min="6149" max="6149" width="15.7109375" style="20" customWidth="1"/>
    <col min="6150" max="6150" width="15.42578125" style="20" customWidth="1"/>
    <col min="6151" max="6151" width="14.85546875" style="20" customWidth="1"/>
    <col min="6152" max="6152" width="14.7109375" style="20" customWidth="1"/>
    <col min="6153" max="6399" width="9.140625" style="20"/>
    <col min="6400" max="6400" width="31" style="20" customWidth="1"/>
    <col min="6401" max="6401" width="33.42578125" style="20" customWidth="1"/>
    <col min="6402" max="6402" width="15.7109375" style="20" customWidth="1"/>
    <col min="6403" max="6403" width="16.42578125" style="20" customWidth="1"/>
    <col min="6404" max="6404" width="15.42578125" style="20" customWidth="1"/>
    <col min="6405" max="6405" width="15.7109375" style="20" customWidth="1"/>
    <col min="6406" max="6406" width="15.42578125" style="20" customWidth="1"/>
    <col min="6407" max="6407" width="14.85546875" style="20" customWidth="1"/>
    <col min="6408" max="6408" width="14.7109375" style="20" customWidth="1"/>
    <col min="6409" max="6655" width="9.140625" style="20"/>
    <col min="6656" max="6656" width="31" style="20" customWidth="1"/>
    <col min="6657" max="6657" width="33.42578125" style="20" customWidth="1"/>
    <col min="6658" max="6658" width="15.7109375" style="20" customWidth="1"/>
    <col min="6659" max="6659" width="16.42578125" style="20" customWidth="1"/>
    <col min="6660" max="6660" width="15.42578125" style="20" customWidth="1"/>
    <col min="6661" max="6661" width="15.7109375" style="20" customWidth="1"/>
    <col min="6662" max="6662" width="15.42578125" style="20" customWidth="1"/>
    <col min="6663" max="6663" width="14.85546875" style="20" customWidth="1"/>
    <col min="6664" max="6664" width="14.7109375" style="20" customWidth="1"/>
    <col min="6665" max="6911" width="9.140625" style="20"/>
    <col min="6912" max="6912" width="31" style="20" customWidth="1"/>
    <col min="6913" max="6913" width="33.42578125" style="20" customWidth="1"/>
    <col min="6914" max="6914" width="15.7109375" style="20" customWidth="1"/>
    <col min="6915" max="6915" width="16.42578125" style="20" customWidth="1"/>
    <col min="6916" max="6916" width="15.42578125" style="20" customWidth="1"/>
    <col min="6917" max="6917" width="15.7109375" style="20" customWidth="1"/>
    <col min="6918" max="6918" width="15.42578125" style="20" customWidth="1"/>
    <col min="6919" max="6919" width="14.85546875" style="20" customWidth="1"/>
    <col min="6920" max="6920" width="14.7109375" style="20" customWidth="1"/>
    <col min="6921" max="7167" width="9.140625" style="20"/>
    <col min="7168" max="7168" width="31" style="20" customWidth="1"/>
    <col min="7169" max="7169" width="33.42578125" style="20" customWidth="1"/>
    <col min="7170" max="7170" width="15.7109375" style="20" customWidth="1"/>
    <col min="7171" max="7171" width="16.42578125" style="20" customWidth="1"/>
    <col min="7172" max="7172" width="15.42578125" style="20" customWidth="1"/>
    <col min="7173" max="7173" width="15.7109375" style="20" customWidth="1"/>
    <col min="7174" max="7174" width="15.42578125" style="20" customWidth="1"/>
    <col min="7175" max="7175" width="14.85546875" style="20" customWidth="1"/>
    <col min="7176" max="7176" width="14.7109375" style="20" customWidth="1"/>
    <col min="7177" max="7423" width="9.140625" style="20"/>
    <col min="7424" max="7424" width="31" style="20" customWidth="1"/>
    <col min="7425" max="7425" width="33.42578125" style="20" customWidth="1"/>
    <col min="7426" max="7426" width="15.7109375" style="20" customWidth="1"/>
    <col min="7427" max="7427" width="16.42578125" style="20" customWidth="1"/>
    <col min="7428" max="7428" width="15.42578125" style="20" customWidth="1"/>
    <col min="7429" max="7429" width="15.7109375" style="20" customWidth="1"/>
    <col min="7430" max="7430" width="15.42578125" style="20" customWidth="1"/>
    <col min="7431" max="7431" width="14.85546875" style="20" customWidth="1"/>
    <col min="7432" max="7432" width="14.7109375" style="20" customWidth="1"/>
    <col min="7433" max="7679" width="9.140625" style="20"/>
    <col min="7680" max="7680" width="31" style="20" customWidth="1"/>
    <col min="7681" max="7681" width="33.42578125" style="20" customWidth="1"/>
    <col min="7682" max="7682" width="15.7109375" style="20" customWidth="1"/>
    <col min="7683" max="7683" width="16.42578125" style="20" customWidth="1"/>
    <col min="7684" max="7684" width="15.42578125" style="20" customWidth="1"/>
    <col min="7685" max="7685" width="15.7109375" style="20" customWidth="1"/>
    <col min="7686" max="7686" width="15.42578125" style="20" customWidth="1"/>
    <col min="7687" max="7687" width="14.85546875" style="20" customWidth="1"/>
    <col min="7688" max="7688" width="14.7109375" style="20" customWidth="1"/>
    <col min="7689" max="7935" width="9.140625" style="20"/>
    <col min="7936" max="7936" width="31" style="20" customWidth="1"/>
    <col min="7937" max="7937" width="33.42578125" style="20" customWidth="1"/>
    <col min="7938" max="7938" width="15.7109375" style="20" customWidth="1"/>
    <col min="7939" max="7939" width="16.42578125" style="20" customWidth="1"/>
    <col min="7940" max="7940" width="15.42578125" style="20" customWidth="1"/>
    <col min="7941" max="7941" width="15.7109375" style="20" customWidth="1"/>
    <col min="7942" max="7942" width="15.42578125" style="20" customWidth="1"/>
    <col min="7943" max="7943" width="14.85546875" style="20" customWidth="1"/>
    <col min="7944" max="7944" width="14.7109375" style="20" customWidth="1"/>
    <col min="7945" max="8191" width="9.140625" style="20"/>
    <col min="8192" max="8192" width="31" style="20" customWidth="1"/>
    <col min="8193" max="8193" width="33.42578125" style="20" customWidth="1"/>
    <col min="8194" max="8194" width="15.7109375" style="20" customWidth="1"/>
    <col min="8195" max="8195" width="16.42578125" style="20" customWidth="1"/>
    <col min="8196" max="8196" width="15.42578125" style="20" customWidth="1"/>
    <col min="8197" max="8197" width="15.7109375" style="20" customWidth="1"/>
    <col min="8198" max="8198" width="15.42578125" style="20" customWidth="1"/>
    <col min="8199" max="8199" width="14.85546875" style="20" customWidth="1"/>
    <col min="8200" max="8200" width="14.7109375" style="20" customWidth="1"/>
    <col min="8201" max="8447" width="9.140625" style="20"/>
    <col min="8448" max="8448" width="31" style="20" customWidth="1"/>
    <col min="8449" max="8449" width="33.42578125" style="20" customWidth="1"/>
    <col min="8450" max="8450" width="15.7109375" style="20" customWidth="1"/>
    <col min="8451" max="8451" width="16.42578125" style="20" customWidth="1"/>
    <col min="8452" max="8452" width="15.42578125" style="20" customWidth="1"/>
    <col min="8453" max="8453" width="15.7109375" style="20" customWidth="1"/>
    <col min="8454" max="8454" width="15.42578125" style="20" customWidth="1"/>
    <col min="8455" max="8455" width="14.85546875" style="20" customWidth="1"/>
    <col min="8456" max="8456" width="14.7109375" style="20" customWidth="1"/>
    <col min="8457" max="8703" width="9.140625" style="20"/>
    <col min="8704" max="8704" width="31" style="20" customWidth="1"/>
    <col min="8705" max="8705" width="33.42578125" style="20" customWidth="1"/>
    <col min="8706" max="8706" width="15.7109375" style="20" customWidth="1"/>
    <col min="8707" max="8707" width="16.42578125" style="20" customWidth="1"/>
    <col min="8708" max="8708" width="15.42578125" style="20" customWidth="1"/>
    <col min="8709" max="8709" width="15.7109375" style="20" customWidth="1"/>
    <col min="8710" max="8710" width="15.42578125" style="20" customWidth="1"/>
    <col min="8711" max="8711" width="14.85546875" style="20" customWidth="1"/>
    <col min="8712" max="8712" width="14.7109375" style="20" customWidth="1"/>
    <col min="8713" max="8959" width="9.140625" style="20"/>
    <col min="8960" max="8960" width="31" style="20" customWidth="1"/>
    <col min="8961" max="8961" width="33.42578125" style="20" customWidth="1"/>
    <col min="8962" max="8962" width="15.7109375" style="20" customWidth="1"/>
    <col min="8963" max="8963" width="16.42578125" style="20" customWidth="1"/>
    <col min="8964" max="8964" width="15.42578125" style="20" customWidth="1"/>
    <col min="8965" max="8965" width="15.7109375" style="20" customWidth="1"/>
    <col min="8966" max="8966" width="15.42578125" style="20" customWidth="1"/>
    <col min="8967" max="8967" width="14.85546875" style="20" customWidth="1"/>
    <col min="8968" max="8968" width="14.7109375" style="20" customWidth="1"/>
    <col min="8969" max="9215" width="9.140625" style="20"/>
    <col min="9216" max="9216" width="31" style="20" customWidth="1"/>
    <col min="9217" max="9217" width="33.42578125" style="20" customWidth="1"/>
    <col min="9218" max="9218" width="15.7109375" style="20" customWidth="1"/>
    <col min="9219" max="9219" width="16.42578125" style="20" customWidth="1"/>
    <col min="9220" max="9220" width="15.42578125" style="20" customWidth="1"/>
    <col min="9221" max="9221" width="15.7109375" style="20" customWidth="1"/>
    <col min="9222" max="9222" width="15.42578125" style="20" customWidth="1"/>
    <col min="9223" max="9223" width="14.85546875" style="20" customWidth="1"/>
    <col min="9224" max="9224" width="14.7109375" style="20" customWidth="1"/>
    <col min="9225" max="9471" width="9.140625" style="20"/>
    <col min="9472" max="9472" width="31" style="20" customWidth="1"/>
    <col min="9473" max="9473" width="33.42578125" style="20" customWidth="1"/>
    <col min="9474" max="9474" width="15.7109375" style="20" customWidth="1"/>
    <col min="9475" max="9475" width="16.42578125" style="20" customWidth="1"/>
    <col min="9476" max="9476" width="15.42578125" style="20" customWidth="1"/>
    <col min="9477" max="9477" width="15.7109375" style="20" customWidth="1"/>
    <col min="9478" max="9478" width="15.42578125" style="20" customWidth="1"/>
    <col min="9479" max="9479" width="14.85546875" style="20" customWidth="1"/>
    <col min="9480" max="9480" width="14.7109375" style="20" customWidth="1"/>
    <col min="9481" max="9727" width="9.140625" style="20"/>
    <col min="9728" max="9728" width="31" style="20" customWidth="1"/>
    <col min="9729" max="9729" width="33.42578125" style="20" customWidth="1"/>
    <col min="9730" max="9730" width="15.7109375" style="20" customWidth="1"/>
    <col min="9731" max="9731" width="16.42578125" style="20" customWidth="1"/>
    <col min="9732" max="9732" width="15.42578125" style="20" customWidth="1"/>
    <col min="9733" max="9733" width="15.7109375" style="20" customWidth="1"/>
    <col min="9734" max="9734" width="15.42578125" style="20" customWidth="1"/>
    <col min="9735" max="9735" width="14.85546875" style="20" customWidth="1"/>
    <col min="9736" max="9736" width="14.7109375" style="20" customWidth="1"/>
    <col min="9737" max="9983" width="9.140625" style="20"/>
    <col min="9984" max="9984" width="31" style="20" customWidth="1"/>
    <col min="9985" max="9985" width="33.42578125" style="20" customWidth="1"/>
    <col min="9986" max="9986" width="15.7109375" style="20" customWidth="1"/>
    <col min="9987" max="9987" width="16.42578125" style="20" customWidth="1"/>
    <col min="9988" max="9988" width="15.42578125" style="20" customWidth="1"/>
    <col min="9989" max="9989" width="15.7109375" style="20" customWidth="1"/>
    <col min="9990" max="9990" width="15.42578125" style="20" customWidth="1"/>
    <col min="9991" max="9991" width="14.85546875" style="20" customWidth="1"/>
    <col min="9992" max="9992" width="14.7109375" style="20" customWidth="1"/>
    <col min="9993" max="10239" width="9.140625" style="20"/>
    <col min="10240" max="10240" width="31" style="20" customWidth="1"/>
    <col min="10241" max="10241" width="33.42578125" style="20" customWidth="1"/>
    <col min="10242" max="10242" width="15.7109375" style="20" customWidth="1"/>
    <col min="10243" max="10243" width="16.42578125" style="20" customWidth="1"/>
    <col min="10244" max="10244" width="15.42578125" style="20" customWidth="1"/>
    <col min="10245" max="10245" width="15.7109375" style="20" customWidth="1"/>
    <col min="10246" max="10246" width="15.42578125" style="20" customWidth="1"/>
    <col min="10247" max="10247" width="14.85546875" style="20" customWidth="1"/>
    <col min="10248" max="10248" width="14.7109375" style="20" customWidth="1"/>
    <col min="10249" max="10495" width="9.140625" style="20"/>
    <col min="10496" max="10496" width="31" style="20" customWidth="1"/>
    <col min="10497" max="10497" width="33.42578125" style="20" customWidth="1"/>
    <col min="10498" max="10498" width="15.7109375" style="20" customWidth="1"/>
    <col min="10499" max="10499" width="16.42578125" style="20" customWidth="1"/>
    <col min="10500" max="10500" width="15.42578125" style="20" customWidth="1"/>
    <col min="10501" max="10501" width="15.7109375" style="20" customWidth="1"/>
    <col min="10502" max="10502" width="15.42578125" style="20" customWidth="1"/>
    <col min="10503" max="10503" width="14.85546875" style="20" customWidth="1"/>
    <col min="10504" max="10504" width="14.7109375" style="20" customWidth="1"/>
    <col min="10505" max="10751" width="9.140625" style="20"/>
    <col min="10752" max="10752" width="31" style="20" customWidth="1"/>
    <col min="10753" max="10753" width="33.42578125" style="20" customWidth="1"/>
    <col min="10754" max="10754" width="15.7109375" style="20" customWidth="1"/>
    <col min="10755" max="10755" width="16.42578125" style="20" customWidth="1"/>
    <col min="10756" max="10756" width="15.42578125" style="20" customWidth="1"/>
    <col min="10757" max="10757" width="15.7109375" style="20" customWidth="1"/>
    <col min="10758" max="10758" width="15.42578125" style="20" customWidth="1"/>
    <col min="10759" max="10759" width="14.85546875" style="20" customWidth="1"/>
    <col min="10760" max="10760" width="14.7109375" style="20" customWidth="1"/>
    <col min="10761" max="11007" width="9.140625" style="20"/>
    <col min="11008" max="11008" width="31" style="20" customWidth="1"/>
    <col min="11009" max="11009" width="33.42578125" style="20" customWidth="1"/>
    <col min="11010" max="11010" width="15.7109375" style="20" customWidth="1"/>
    <col min="11011" max="11011" width="16.42578125" style="20" customWidth="1"/>
    <col min="11012" max="11012" width="15.42578125" style="20" customWidth="1"/>
    <col min="11013" max="11013" width="15.7109375" style="20" customWidth="1"/>
    <col min="11014" max="11014" width="15.42578125" style="20" customWidth="1"/>
    <col min="11015" max="11015" width="14.85546875" style="20" customWidth="1"/>
    <col min="11016" max="11016" width="14.7109375" style="20" customWidth="1"/>
    <col min="11017" max="11263" width="9.140625" style="20"/>
    <col min="11264" max="11264" width="31" style="20" customWidth="1"/>
    <col min="11265" max="11265" width="33.42578125" style="20" customWidth="1"/>
    <col min="11266" max="11266" width="15.7109375" style="20" customWidth="1"/>
    <col min="11267" max="11267" width="16.42578125" style="20" customWidth="1"/>
    <col min="11268" max="11268" width="15.42578125" style="20" customWidth="1"/>
    <col min="11269" max="11269" width="15.7109375" style="20" customWidth="1"/>
    <col min="11270" max="11270" width="15.42578125" style="20" customWidth="1"/>
    <col min="11271" max="11271" width="14.85546875" style="20" customWidth="1"/>
    <col min="11272" max="11272" width="14.7109375" style="20" customWidth="1"/>
    <col min="11273" max="11519" width="9.140625" style="20"/>
    <col min="11520" max="11520" width="31" style="20" customWidth="1"/>
    <col min="11521" max="11521" width="33.42578125" style="20" customWidth="1"/>
    <col min="11522" max="11522" width="15.7109375" style="20" customWidth="1"/>
    <col min="11523" max="11523" width="16.42578125" style="20" customWidth="1"/>
    <col min="11524" max="11524" width="15.42578125" style="20" customWidth="1"/>
    <col min="11525" max="11525" width="15.7109375" style="20" customWidth="1"/>
    <col min="11526" max="11526" width="15.42578125" style="20" customWidth="1"/>
    <col min="11527" max="11527" width="14.85546875" style="20" customWidth="1"/>
    <col min="11528" max="11528" width="14.7109375" style="20" customWidth="1"/>
    <col min="11529" max="11775" width="9.140625" style="20"/>
    <col min="11776" max="11776" width="31" style="20" customWidth="1"/>
    <col min="11777" max="11777" width="33.42578125" style="20" customWidth="1"/>
    <col min="11778" max="11778" width="15.7109375" style="20" customWidth="1"/>
    <col min="11779" max="11779" width="16.42578125" style="20" customWidth="1"/>
    <col min="11780" max="11780" width="15.42578125" style="20" customWidth="1"/>
    <col min="11781" max="11781" width="15.7109375" style="20" customWidth="1"/>
    <col min="11782" max="11782" width="15.42578125" style="20" customWidth="1"/>
    <col min="11783" max="11783" width="14.85546875" style="20" customWidth="1"/>
    <col min="11784" max="11784" width="14.7109375" style="20" customWidth="1"/>
    <col min="11785" max="12031" width="9.140625" style="20"/>
    <col min="12032" max="12032" width="31" style="20" customWidth="1"/>
    <col min="12033" max="12033" width="33.42578125" style="20" customWidth="1"/>
    <col min="12034" max="12034" width="15.7109375" style="20" customWidth="1"/>
    <col min="12035" max="12035" width="16.42578125" style="20" customWidth="1"/>
    <col min="12036" max="12036" width="15.42578125" style="20" customWidth="1"/>
    <col min="12037" max="12037" width="15.7109375" style="20" customWidth="1"/>
    <col min="12038" max="12038" width="15.42578125" style="20" customWidth="1"/>
    <col min="12039" max="12039" width="14.85546875" style="20" customWidth="1"/>
    <col min="12040" max="12040" width="14.7109375" style="20" customWidth="1"/>
    <col min="12041" max="12287" width="9.140625" style="20"/>
    <col min="12288" max="12288" width="31" style="20" customWidth="1"/>
    <col min="12289" max="12289" width="33.42578125" style="20" customWidth="1"/>
    <col min="12290" max="12290" width="15.7109375" style="20" customWidth="1"/>
    <col min="12291" max="12291" width="16.42578125" style="20" customWidth="1"/>
    <col min="12292" max="12292" width="15.42578125" style="20" customWidth="1"/>
    <col min="12293" max="12293" width="15.7109375" style="20" customWidth="1"/>
    <col min="12294" max="12294" width="15.42578125" style="20" customWidth="1"/>
    <col min="12295" max="12295" width="14.85546875" style="20" customWidth="1"/>
    <col min="12296" max="12296" width="14.7109375" style="20" customWidth="1"/>
    <col min="12297" max="12543" width="9.140625" style="20"/>
    <col min="12544" max="12544" width="31" style="20" customWidth="1"/>
    <col min="12545" max="12545" width="33.42578125" style="20" customWidth="1"/>
    <col min="12546" max="12546" width="15.7109375" style="20" customWidth="1"/>
    <col min="12547" max="12547" width="16.42578125" style="20" customWidth="1"/>
    <col min="12548" max="12548" width="15.42578125" style="20" customWidth="1"/>
    <col min="12549" max="12549" width="15.7109375" style="20" customWidth="1"/>
    <col min="12550" max="12550" width="15.42578125" style="20" customWidth="1"/>
    <col min="12551" max="12551" width="14.85546875" style="20" customWidth="1"/>
    <col min="12552" max="12552" width="14.7109375" style="20" customWidth="1"/>
    <col min="12553" max="12799" width="9.140625" style="20"/>
    <col min="12800" max="12800" width="31" style="20" customWidth="1"/>
    <col min="12801" max="12801" width="33.42578125" style="20" customWidth="1"/>
    <col min="12802" max="12802" width="15.7109375" style="20" customWidth="1"/>
    <col min="12803" max="12803" width="16.42578125" style="20" customWidth="1"/>
    <col min="12804" max="12804" width="15.42578125" style="20" customWidth="1"/>
    <col min="12805" max="12805" width="15.7109375" style="20" customWidth="1"/>
    <col min="12806" max="12806" width="15.42578125" style="20" customWidth="1"/>
    <col min="12807" max="12807" width="14.85546875" style="20" customWidth="1"/>
    <col min="12808" max="12808" width="14.7109375" style="20" customWidth="1"/>
    <col min="12809" max="13055" width="9.140625" style="20"/>
    <col min="13056" max="13056" width="31" style="20" customWidth="1"/>
    <col min="13057" max="13057" width="33.42578125" style="20" customWidth="1"/>
    <col min="13058" max="13058" width="15.7109375" style="20" customWidth="1"/>
    <col min="13059" max="13059" width="16.42578125" style="20" customWidth="1"/>
    <col min="13060" max="13060" width="15.42578125" style="20" customWidth="1"/>
    <col min="13061" max="13061" width="15.7109375" style="20" customWidth="1"/>
    <col min="13062" max="13062" width="15.42578125" style="20" customWidth="1"/>
    <col min="13063" max="13063" width="14.85546875" style="20" customWidth="1"/>
    <col min="13064" max="13064" width="14.7109375" style="20" customWidth="1"/>
    <col min="13065" max="13311" width="9.140625" style="20"/>
    <col min="13312" max="13312" width="31" style="20" customWidth="1"/>
    <col min="13313" max="13313" width="33.42578125" style="20" customWidth="1"/>
    <col min="13314" max="13314" width="15.7109375" style="20" customWidth="1"/>
    <col min="13315" max="13315" width="16.42578125" style="20" customWidth="1"/>
    <col min="13316" max="13316" width="15.42578125" style="20" customWidth="1"/>
    <col min="13317" max="13317" width="15.7109375" style="20" customWidth="1"/>
    <col min="13318" max="13318" width="15.42578125" style="20" customWidth="1"/>
    <col min="13319" max="13319" width="14.85546875" style="20" customWidth="1"/>
    <col min="13320" max="13320" width="14.7109375" style="20" customWidth="1"/>
    <col min="13321" max="13567" width="9.140625" style="20"/>
    <col min="13568" max="13568" width="31" style="20" customWidth="1"/>
    <col min="13569" max="13569" width="33.42578125" style="20" customWidth="1"/>
    <col min="13570" max="13570" width="15.7109375" style="20" customWidth="1"/>
    <col min="13571" max="13571" width="16.42578125" style="20" customWidth="1"/>
    <col min="13572" max="13572" width="15.42578125" style="20" customWidth="1"/>
    <col min="13573" max="13573" width="15.7109375" style="20" customWidth="1"/>
    <col min="13574" max="13574" width="15.42578125" style="20" customWidth="1"/>
    <col min="13575" max="13575" width="14.85546875" style="20" customWidth="1"/>
    <col min="13576" max="13576" width="14.7109375" style="20" customWidth="1"/>
    <col min="13577" max="13823" width="9.140625" style="20"/>
    <col min="13824" max="13824" width="31" style="20" customWidth="1"/>
    <col min="13825" max="13825" width="33.42578125" style="20" customWidth="1"/>
    <col min="13826" max="13826" width="15.7109375" style="20" customWidth="1"/>
    <col min="13827" max="13827" width="16.42578125" style="20" customWidth="1"/>
    <col min="13828" max="13828" width="15.42578125" style="20" customWidth="1"/>
    <col min="13829" max="13829" width="15.7109375" style="20" customWidth="1"/>
    <col min="13830" max="13830" width="15.42578125" style="20" customWidth="1"/>
    <col min="13831" max="13831" width="14.85546875" style="20" customWidth="1"/>
    <col min="13832" max="13832" width="14.7109375" style="20" customWidth="1"/>
    <col min="13833" max="14079" width="9.140625" style="20"/>
    <col min="14080" max="14080" width="31" style="20" customWidth="1"/>
    <col min="14081" max="14081" width="33.42578125" style="20" customWidth="1"/>
    <col min="14082" max="14082" width="15.7109375" style="20" customWidth="1"/>
    <col min="14083" max="14083" width="16.42578125" style="20" customWidth="1"/>
    <col min="14084" max="14084" width="15.42578125" style="20" customWidth="1"/>
    <col min="14085" max="14085" width="15.7109375" style="20" customWidth="1"/>
    <col min="14086" max="14086" width="15.42578125" style="20" customWidth="1"/>
    <col min="14087" max="14087" width="14.85546875" style="20" customWidth="1"/>
    <col min="14088" max="14088" width="14.7109375" style="20" customWidth="1"/>
    <col min="14089" max="14335" width="9.140625" style="20"/>
    <col min="14336" max="14336" width="31" style="20" customWidth="1"/>
    <col min="14337" max="14337" width="33.42578125" style="20" customWidth="1"/>
    <col min="14338" max="14338" width="15.7109375" style="20" customWidth="1"/>
    <col min="14339" max="14339" width="16.42578125" style="20" customWidth="1"/>
    <col min="14340" max="14340" width="15.42578125" style="20" customWidth="1"/>
    <col min="14341" max="14341" width="15.7109375" style="20" customWidth="1"/>
    <col min="14342" max="14342" width="15.42578125" style="20" customWidth="1"/>
    <col min="14343" max="14343" width="14.85546875" style="20" customWidth="1"/>
    <col min="14344" max="14344" width="14.7109375" style="20" customWidth="1"/>
    <col min="14345" max="14591" width="9.140625" style="20"/>
    <col min="14592" max="14592" width="31" style="20" customWidth="1"/>
    <col min="14593" max="14593" width="33.42578125" style="20" customWidth="1"/>
    <col min="14594" max="14594" width="15.7109375" style="20" customWidth="1"/>
    <col min="14595" max="14595" width="16.42578125" style="20" customWidth="1"/>
    <col min="14596" max="14596" width="15.42578125" style="20" customWidth="1"/>
    <col min="14597" max="14597" width="15.7109375" style="20" customWidth="1"/>
    <col min="14598" max="14598" width="15.42578125" style="20" customWidth="1"/>
    <col min="14599" max="14599" width="14.85546875" style="20" customWidth="1"/>
    <col min="14600" max="14600" width="14.7109375" style="20" customWidth="1"/>
    <col min="14601" max="14847" width="9.140625" style="20"/>
    <col min="14848" max="14848" width="31" style="20" customWidth="1"/>
    <col min="14849" max="14849" width="33.42578125" style="20" customWidth="1"/>
    <col min="14850" max="14850" width="15.7109375" style="20" customWidth="1"/>
    <col min="14851" max="14851" width="16.42578125" style="20" customWidth="1"/>
    <col min="14852" max="14852" width="15.42578125" style="20" customWidth="1"/>
    <col min="14853" max="14853" width="15.7109375" style="20" customWidth="1"/>
    <col min="14854" max="14854" width="15.42578125" style="20" customWidth="1"/>
    <col min="14855" max="14855" width="14.85546875" style="20" customWidth="1"/>
    <col min="14856" max="14856" width="14.7109375" style="20" customWidth="1"/>
    <col min="14857" max="15103" width="9.140625" style="20"/>
    <col min="15104" max="15104" width="31" style="20" customWidth="1"/>
    <col min="15105" max="15105" width="33.42578125" style="20" customWidth="1"/>
    <col min="15106" max="15106" width="15.7109375" style="20" customWidth="1"/>
    <col min="15107" max="15107" width="16.42578125" style="20" customWidth="1"/>
    <col min="15108" max="15108" width="15.42578125" style="20" customWidth="1"/>
    <col min="15109" max="15109" width="15.7109375" style="20" customWidth="1"/>
    <col min="15110" max="15110" width="15.42578125" style="20" customWidth="1"/>
    <col min="15111" max="15111" width="14.85546875" style="20" customWidth="1"/>
    <col min="15112" max="15112" width="14.7109375" style="20" customWidth="1"/>
    <col min="15113" max="15359" width="9.140625" style="20"/>
    <col min="15360" max="15360" width="31" style="20" customWidth="1"/>
    <col min="15361" max="15361" width="33.42578125" style="20" customWidth="1"/>
    <col min="15362" max="15362" width="15.7109375" style="20" customWidth="1"/>
    <col min="15363" max="15363" width="16.42578125" style="20" customWidth="1"/>
    <col min="15364" max="15364" width="15.42578125" style="20" customWidth="1"/>
    <col min="15365" max="15365" width="15.7109375" style="20" customWidth="1"/>
    <col min="15366" max="15366" width="15.42578125" style="20" customWidth="1"/>
    <col min="15367" max="15367" width="14.85546875" style="20" customWidth="1"/>
    <col min="15368" max="15368" width="14.7109375" style="20" customWidth="1"/>
    <col min="15369" max="15615" width="9.140625" style="20"/>
    <col min="15616" max="15616" width="31" style="20" customWidth="1"/>
    <col min="15617" max="15617" width="33.42578125" style="20" customWidth="1"/>
    <col min="15618" max="15618" width="15.7109375" style="20" customWidth="1"/>
    <col min="15619" max="15619" width="16.42578125" style="20" customWidth="1"/>
    <col min="15620" max="15620" width="15.42578125" style="20" customWidth="1"/>
    <col min="15621" max="15621" width="15.7109375" style="20" customWidth="1"/>
    <col min="15622" max="15622" width="15.42578125" style="20" customWidth="1"/>
    <col min="15623" max="15623" width="14.85546875" style="20" customWidth="1"/>
    <col min="15624" max="15624" width="14.7109375" style="20" customWidth="1"/>
    <col min="15625" max="15871" width="9.140625" style="20"/>
    <col min="15872" max="15872" width="31" style="20" customWidth="1"/>
    <col min="15873" max="15873" width="33.42578125" style="20" customWidth="1"/>
    <col min="15874" max="15874" width="15.7109375" style="20" customWidth="1"/>
    <col min="15875" max="15875" width="16.42578125" style="20" customWidth="1"/>
    <col min="15876" max="15876" width="15.42578125" style="20" customWidth="1"/>
    <col min="15877" max="15877" width="15.7109375" style="20" customWidth="1"/>
    <col min="15878" max="15878" width="15.42578125" style="20" customWidth="1"/>
    <col min="15879" max="15879" width="14.85546875" style="20" customWidth="1"/>
    <col min="15880" max="15880" width="14.7109375" style="20" customWidth="1"/>
    <col min="15881" max="16127" width="9.140625" style="20"/>
    <col min="16128" max="16128" width="31" style="20" customWidth="1"/>
    <col min="16129" max="16129" width="33.42578125" style="20" customWidth="1"/>
    <col min="16130" max="16130" width="15.7109375" style="20" customWidth="1"/>
    <col min="16131" max="16131" width="16.42578125" style="20" customWidth="1"/>
    <col min="16132" max="16132" width="15.42578125" style="20" customWidth="1"/>
    <col min="16133" max="16133" width="15.7109375" style="20" customWidth="1"/>
    <col min="16134" max="16134" width="15.42578125" style="20" customWidth="1"/>
    <col min="16135" max="16135" width="14.85546875" style="20" customWidth="1"/>
    <col min="16136" max="16136" width="14.7109375" style="20" customWidth="1"/>
    <col min="16137" max="16384" width="9.140625" style="20"/>
  </cols>
  <sheetData>
    <row r="1" spans="1:10" ht="18.75">
      <c r="A1" s="129"/>
      <c r="B1" s="19"/>
      <c r="C1" s="19"/>
      <c r="D1" s="19"/>
      <c r="E1" s="19"/>
      <c r="F1" s="19"/>
      <c r="G1" s="19"/>
      <c r="H1" s="19"/>
      <c r="I1" s="22"/>
      <c r="J1" s="22" t="s">
        <v>136</v>
      </c>
    </row>
    <row r="2" spans="1:10" ht="18.75">
      <c r="A2" s="326" t="s">
        <v>601</v>
      </c>
      <c r="B2" s="326"/>
      <c r="C2" s="326"/>
      <c r="D2" s="326"/>
      <c r="E2" s="326"/>
      <c r="F2" s="326"/>
      <c r="G2" s="326"/>
      <c r="H2" s="326"/>
      <c r="I2" s="326"/>
      <c r="J2" s="326"/>
    </row>
    <row r="3" spans="1:10" ht="27" customHeight="1"/>
    <row r="4" spans="1:10" ht="48" customHeight="1">
      <c r="A4" s="325" t="s">
        <v>137</v>
      </c>
      <c r="B4" s="325" t="s">
        <v>138</v>
      </c>
      <c r="C4" s="325" t="s">
        <v>139</v>
      </c>
      <c r="D4" s="325"/>
      <c r="E4" s="325"/>
      <c r="F4" s="325"/>
      <c r="G4" s="325"/>
      <c r="H4" s="325"/>
      <c r="I4" s="325"/>
      <c r="J4" s="325"/>
    </row>
    <row r="5" spans="1:10" ht="83.25" customHeight="1">
      <c r="A5" s="325"/>
      <c r="B5" s="325"/>
      <c r="C5" s="204" t="s">
        <v>602</v>
      </c>
      <c r="D5" s="204" t="s">
        <v>639</v>
      </c>
      <c r="E5" s="204" t="s">
        <v>640</v>
      </c>
      <c r="F5" s="204" t="s">
        <v>641</v>
      </c>
      <c r="G5" s="204" t="s">
        <v>644</v>
      </c>
      <c r="H5" s="204" t="s">
        <v>645</v>
      </c>
      <c r="I5" s="204" t="s">
        <v>679</v>
      </c>
      <c r="J5" s="204" t="s">
        <v>680</v>
      </c>
    </row>
    <row r="6" spans="1:10" ht="20.25" customHeight="1">
      <c r="A6" s="205">
        <v>1</v>
      </c>
      <c r="B6" s="204">
        <v>2</v>
      </c>
      <c r="C6" s="204">
        <v>3</v>
      </c>
      <c r="D6" s="204">
        <v>5</v>
      </c>
      <c r="E6" s="204">
        <v>4</v>
      </c>
      <c r="F6" s="204">
        <v>5</v>
      </c>
      <c r="G6" s="204">
        <v>6</v>
      </c>
      <c r="H6" s="205">
        <v>7</v>
      </c>
      <c r="I6" s="205">
        <v>8</v>
      </c>
      <c r="J6" s="205">
        <v>9</v>
      </c>
    </row>
    <row r="7" spans="1:10" ht="45" customHeight="1">
      <c r="A7" s="325" t="s">
        <v>542</v>
      </c>
      <c r="B7" s="204" t="s">
        <v>12</v>
      </c>
      <c r="C7" s="206">
        <f>C8</f>
        <v>193912.3</v>
      </c>
      <c r="D7" s="206">
        <f>D8</f>
        <v>193912.3</v>
      </c>
      <c r="E7" s="206">
        <f>E8</f>
        <v>193912.3</v>
      </c>
      <c r="F7" s="206">
        <f>F8</f>
        <v>242072.00000000003</v>
      </c>
      <c r="G7" s="206">
        <f>G8</f>
        <v>246059.59999999998</v>
      </c>
      <c r="H7" s="206">
        <f t="shared" ref="H7:J7" si="0">H8</f>
        <v>245623.90000000002</v>
      </c>
      <c r="I7" s="206">
        <f t="shared" si="0"/>
        <v>247112.7</v>
      </c>
      <c r="J7" s="206">
        <f t="shared" si="0"/>
        <v>245249.90000000002</v>
      </c>
    </row>
    <row r="8" spans="1:10" ht="35.25" customHeight="1">
      <c r="A8" s="325"/>
      <c r="B8" s="204" t="s">
        <v>13</v>
      </c>
      <c r="C8" s="207">
        <f t="shared" ref="C8:J8" si="1">C13+C32+C43+C53</f>
        <v>193912.3</v>
      </c>
      <c r="D8" s="207">
        <f t="shared" ref="D8" si="2">D13+D32+D43+D53</f>
        <v>193912.3</v>
      </c>
      <c r="E8" s="207">
        <f t="shared" si="1"/>
        <v>193912.3</v>
      </c>
      <c r="F8" s="207">
        <f t="shared" si="1"/>
        <v>242072.00000000003</v>
      </c>
      <c r="G8" s="207">
        <f t="shared" si="1"/>
        <v>246059.59999999998</v>
      </c>
      <c r="H8" s="207">
        <f t="shared" si="1"/>
        <v>245623.90000000002</v>
      </c>
      <c r="I8" s="207">
        <f t="shared" si="1"/>
        <v>247112.7</v>
      </c>
      <c r="J8" s="207">
        <f t="shared" si="1"/>
        <v>245249.90000000002</v>
      </c>
    </row>
    <row r="9" spans="1:10" ht="72" customHeight="1">
      <c r="A9" s="325"/>
      <c r="B9" s="168" t="s">
        <v>706</v>
      </c>
      <c r="C9" s="76" t="s">
        <v>603</v>
      </c>
      <c r="D9" s="208" t="str">
        <f t="shared" ref="D9:J9" si="3">C9</f>
        <v>765056</v>
      </c>
      <c r="E9" s="208" t="str">
        <f>C9</f>
        <v>765056</v>
      </c>
      <c r="F9" s="209">
        <v>767006</v>
      </c>
      <c r="G9" s="209">
        <f>F9</f>
        <v>767006</v>
      </c>
      <c r="H9" s="209">
        <f t="shared" si="3"/>
        <v>767006</v>
      </c>
      <c r="I9" s="209">
        <f t="shared" si="3"/>
        <v>767006</v>
      </c>
      <c r="J9" s="209">
        <f t="shared" si="3"/>
        <v>767006</v>
      </c>
    </row>
    <row r="10" spans="1:10" ht="146.25" customHeight="1">
      <c r="A10" s="325"/>
      <c r="B10" s="168" t="s">
        <v>606</v>
      </c>
      <c r="C10" s="76" t="s">
        <v>533</v>
      </c>
      <c r="D10" s="208" t="str">
        <f t="shared" ref="D10:J11" si="4">C10</f>
        <v>0,06</v>
      </c>
      <c r="E10" s="208" t="str">
        <f>C10</f>
        <v>0,06</v>
      </c>
      <c r="F10" s="208" t="str">
        <f t="shared" si="4"/>
        <v>0,06</v>
      </c>
      <c r="G10" s="208" t="str">
        <f>F10</f>
        <v>0,06</v>
      </c>
      <c r="H10" s="208" t="str">
        <f t="shared" si="4"/>
        <v>0,06</v>
      </c>
      <c r="I10" s="208" t="str">
        <f t="shared" si="4"/>
        <v>0,06</v>
      </c>
      <c r="J10" s="208" t="str">
        <f t="shared" si="4"/>
        <v>0,06</v>
      </c>
    </row>
    <row r="11" spans="1:10" ht="82.5" customHeight="1">
      <c r="A11" s="325"/>
      <c r="B11" s="168" t="s">
        <v>607</v>
      </c>
      <c r="C11" s="76" t="s">
        <v>534</v>
      </c>
      <c r="D11" s="208" t="str">
        <f t="shared" si="4"/>
        <v>1574</v>
      </c>
      <c r="E11" s="208" t="str">
        <f>C11</f>
        <v>1574</v>
      </c>
      <c r="F11" s="208" t="str">
        <f t="shared" si="4"/>
        <v>1574</v>
      </c>
      <c r="G11" s="208" t="str">
        <f>F11</f>
        <v>1574</v>
      </c>
      <c r="H11" s="208" t="str">
        <f t="shared" si="4"/>
        <v>1574</v>
      </c>
      <c r="I11" s="208" t="str">
        <f t="shared" si="4"/>
        <v>1574</v>
      </c>
      <c r="J11" s="208" t="str">
        <f t="shared" si="4"/>
        <v>1574</v>
      </c>
    </row>
    <row r="12" spans="1:10" ht="38.25" customHeight="1">
      <c r="A12" s="327" t="s">
        <v>541</v>
      </c>
      <c r="B12" s="218" t="s">
        <v>12</v>
      </c>
      <c r="C12" s="210">
        <f>C13</f>
        <v>46693.899999999994</v>
      </c>
      <c r="D12" s="206">
        <f>D13</f>
        <v>46693.899999999994</v>
      </c>
      <c r="E12" s="210">
        <f>E13</f>
        <v>46693.899999999994</v>
      </c>
      <c r="F12" s="206">
        <f>F13</f>
        <v>69687.600000000006</v>
      </c>
      <c r="G12" s="210">
        <f>G13</f>
        <v>69562.100000000006</v>
      </c>
      <c r="H12" s="210">
        <f t="shared" ref="H12:J12" si="5">H13</f>
        <v>69511.3</v>
      </c>
      <c r="I12" s="210">
        <f t="shared" si="5"/>
        <v>68045.2</v>
      </c>
      <c r="J12" s="210">
        <f t="shared" si="5"/>
        <v>66777.8</v>
      </c>
    </row>
    <row r="13" spans="1:10" ht="38.25" customHeight="1">
      <c r="A13" s="328"/>
      <c r="B13" s="218" t="s">
        <v>13</v>
      </c>
      <c r="C13" s="210">
        <f>C17+C20+C24+C27</f>
        <v>46693.899999999994</v>
      </c>
      <c r="D13" s="210">
        <f t="shared" ref="D13" si="6">D17+D20+D24+D27</f>
        <v>46693.899999999994</v>
      </c>
      <c r="E13" s="210">
        <f t="shared" ref="E13:J13" si="7">E17+E20+E24+E27</f>
        <v>46693.899999999994</v>
      </c>
      <c r="F13" s="210">
        <f t="shared" si="7"/>
        <v>69687.600000000006</v>
      </c>
      <c r="G13" s="210">
        <f t="shared" si="7"/>
        <v>69562.100000000006</v>
      </c>
      <c r="H13" s="210">
        <f t="shared" si="7"/>
        <v>69511.3</v>
      </c>
      <c r="I13" s="210">
        <f t="shared" si="7"/>
        <v>68045.2</v>
      </c>
      <c r="J13" s="210">
        <f t="shared" si="7"/>
        <v>66777.8</v>
      </c>
    </row>
    <row r="14" spans="1:10" ht="62.25" customHeight="1">
      <c r="A14" s="328"/>
      <c r="B14" s="168" t="s">
        <v>604</v>
      </c>
      <c r="C14" s="211">
        <v>28155</v>
      </c>
      <c r="D14" s="212">
        <f t="shared" ref="D14:F41" si="8">C14</f>
        <v>28155</v>
      </c>
      <c r="E14" s="212">
        <f>C14</f>
        <v>28155</v>
      </c>
      <c r="F14" s="212">
        <v>28305</v>
      </c>
      <c r="G14" s="213">
        <v>28305</v>
      </c>
      <c r="H14" s="209">
        <f>G14</f>
        <v>28305</v>
      </c>
      <c r="I14" s="209">
        <f t="shared" ref="I14:J15" si="9">H14</f>
        <v>28305</v>
      </c>
      <c r="J14" s="209">
        <f t="shared" si="9"/>
        <v>28305</v>
      </c>
    </row>
    <row r="15" spans="1:10" ht="90.75" customHeight="1">
      <c r="A15" s="329"/>
      <c r="B15" s="168" t="s">
        <v>605</v>
      </c>
      <c r="C15" s="214">
        <v>28</v>
      </c>
      <c r="D15" s="212">
        <f t="shared" si="8"/>
        <v>28</v>
      </c>
      <c r="E15" s="212">
        <f>C15</f>
        <v>28</v>
      </c>
      <c r="F15" s="212">
        <f t="shared" si="8"/>
        <v>28</v>
      </c>
      <c r="G15" s="213">
        <f>E15</f>
        <v>28</v>
      </c>
      <c r="H15" s="209">
        <f>E15</f>
        <v>28</v>
      </c>
      <c r="I15" s="209">
        <f t="shared" si="9"/>
        <v>28</v>
      </c>
      <c r="J15" s="209">
        <f t="shared" si="9"/>
        <v>28</v>
      </c>
    </row>
    <row r="16" spans="1:10" ht="43.5" customHeight="1">
      <c r="A16" s="327" t="s">
        <v>279</v>
      </c>
      <c r="B16" s="218" t="s">
        <v>12</v>
      </c>
      <c r="C16" s="210">
        <f>C17</f>
        <v>40403.199999999997</v>
      </c>
      <c r="D16" s="206">
        <f t="shared" si="8"/>
        <v>40403.199999999997</v>
      </c>
      <c r="E16" s="210">
        <f>E17</f>
        <v>39427.699999999997</v>
      </c>
      <c r="F16" s="206">
        <f>F17</f>
        <v>44423.3</v>
      </c>
      <c r="G16" s="206">
        <f t="shared" ref="G16:J16" si="10">G17</f>
        <v>44297.8</v>
      </c>
      <c r="H16" s="206">
        <f t="shared" si="10"/>
        <v>44297.8</v>
      </c>
      <c r="I16" s="206">
        <f t="shared" si="10"/>
        <v>42831.7</v>
      </c>
      <c r="J16" s="206">
        <f t="shared" si="10"/>
        <v>41564.300000000003</v>
      </c>
    </row>
    <row r="17" spans="1:10" ht="43.5" customHeight="1">
      <c r="A17" s="328"/>
      <c r="B17" s="218" t="s">
        <v>13</v>
      </c>
      <c r="C17" s="210">
        <v>40403.199999999997</v>
      </c>
      <c r="D17" s="206">
        <f t="shared" si="8"/>
        <v>40403.199999999997</v>
      </c>
      <c r="E17" s="210">
        <v>39427.699999999997</v>
      </c>
      <c r="F17" s="206">
        <v>44423.3</v>
      </c>
      <c r="G17" s="210">
        <v>44297.8</v>
      </c>
      <c r="H17" s="208">
        <v>44297.8</v>
      </c>
      <c r="I17" s="208">
        <v>42831.7</v>
      </c>
      <c r="J17" s="208">
        <v>41564.300000000003</v>
      </c>
    </row>
    <row r="18" spans="1:10" ht="81.75" customHeight="1">
      <c r="A18" s="328"/>
      <c r="B18" s="218" t="s">
        <v>608</v>
      </c>
      <c r="C18" s="214">
        <v>14640</v>
      </c>
      <c r="D18" s="212">
        <f t="shared" si="8"/>
        <v>14640</v>
      </c>
      <c r="E18" s="213">
        <v>14190</v>
      </c>
      <c r="F18" s="212">
        <f t="shared" si="8"/>
        <v>14190</v>
      </c>
      <c r="G18" s="213">
        <f>E18</f>
        <v>14190</v>
      </c>
      <c r="H18" s="213">
        <f>F18</f>
        <v>14190</v>
      </c>
      <c r="I18" s="213">
        <f t="shared" ref="I18" si="11">G18</f>
        <v>14190</v>
      </c>
      <c r="J18" s="213">
        <f t="shared" ref="J18" si="12">H18</f>
        <v>14190</v>
      </c>
    </row>
    <row r="19" spans="1:10" ht="27" customHeight="1">
      <c r="A19" s="327" t="s">
        <v>273</v>
      </c>
      <c r="B19" s="218" t="s">
        <v>12</v>
      </c>
      <c r="C19" s="210">
        <f>C20</f>
        <v>4290.7</v>
      </c>
      <c r="D19" s="206">
        <f t="shared" si="8"/>
        <v>4290.7</v>
      </c>
      <c r="E19" s="210">
        <f t="shared" ref="E19" si="13">E20</f>
        <v>4290.7</v>
      </c>
      <c r="F19" s="206">
        <f>F20</f>
        <v>5944.3</v>
      </c>
      <c r="G19" s="206">
        <f t="shared" ref="G19:J19" si="14">G20</f>
        <v>5944.3</v>
      </c>
      <c r="H19" s="206">
        <f t="shared" si="14"/>
        <v>5893.5</v>
      </c>
      <c r="I19" s="206">
        <f t="shared" si="14"/>
        <v>5893.5</v>
      </c>
      <c r="J19" s="206">
        <f t="shared" si="14"/>
        <v>5893.5</v>
      </c>
    </row>
    <row r="20" spans="1:10" ht="27" customHeight="1">
      <c r="A20" s="328"/>
      <c r="B20" s="218" t="s">
        <v>13</v>
      </c>
      <c r="C20" s="210">
        <v>4290.7</v>
      </c>
      <c r="D20" s="206">
        <f t="shared" si="8"/>
        <v>4290.7</v>
      </c>
      <c r="E20" s="210">
        <v>4290.7</v>
      </c>
      <c r="F20" s="206">
        <v>5944.3</v>
      </c>
      <c r="G20" s="210">
        <v>5944.3</v>
      </c>
      <c r="H20" s="208">
        <v>5893.5</v>
      </c>
      <c r="I20" s="208">
        <v>5893.5</v>
      </c>
      <c r="J20" s="208">
        <v>5893.5</v>
      </c>
    </row>
    <row r="21" spans="1:10" ht="78.75" customHeight="1">
      <c r="A21" s="328"/>
      <c r="B21" s="168" t="s">
        <v>609</v>
      </c>
      <c r="C21" s="214">
        <v>12655</v>
      </c>
      <c r="D21" s="212">
        <f t="shared" si="8"/>
        <v>12655</v>
      </c>
      <c r="E21" s="213">
        <f>C21</f>
        <v>12655</v>
      </c>
      <c r="F21" s="212">
        <v>12805</v>
      </c>
      <c r="G21" s="213">
        <v>12805</v>
      </c>
      <c r="H21" s="213">
        <f>F21</f>
        <v>12805</v>
      </c>
      <c r="I21" s="213">
        <f t="shared" ref="I21:I22" si="15">G21</f>
        <v>12805</v>
      </c>
      <c r="J21" s="213">
        <f t="shared" ref="J21:J22" si="16">H21</f>
        <v>12805</v>
      </c>
    </row>
    <row r="22" spans="1:10" ht="57.75" customHeight="1">
      <c r="A22" s="329"/>
      <c r="B22" s="168" t="s">
        <v>610</v>
      </c>
      <c r="C22" s="214">
        <v>1800</v>
      </c>
      <c r="D22" s="212">
        <f t="shared" si="8"/>
        <v>1800</v>
      </c>
      <c r="E22" s="213">
        <f>C22</f>
        <v>1800</v>
      </c>
      <c r="F22" s="212">
        <f t="shared" si="8"/>
        <v>1800</v>
      </c>
      <c r="G22" s="213">
        <f>E22</f>
        <v>1800</v>
      </c>
      <c r="H22" s="213">
        <f>F22</f>
        <v>1800</v>
      </c>
      <c r="I22" s="213">
        <f t="shared" si="15"/>
        <v>1800</v>
      </c>
      <c r="J22" s="213">
        <f t="shared" si="16"/>
        <v>1800</v>
      </c>
    </row>
    <row r="23" spans="1:10" ht="27" customHeight="1">
      <c r="A23" s="327" t="s">
        <v>611</v>
      </c>
      <c r="B23" s="218" t="s">
        <v>12</v>
      </c>
      <c r="C23" s="210">
        <f>C24</f>
        <v>2000</v>
      </c>
      <c r="D23" s="206">
        <f>D24</f>
        <v>2000</v>
      </c>
      <c r="E23" s="210">
        <f>E24</f>
        <v>2000</v>
      </c>
      <c r="F23" s="206">
        <f>F24</f>
        <v>2000</v>
      </c>
      <c r="G23" s="210">
        <f>G24</f>
        <v>2000</v>
      </c>
      <c r="H23" s="210">
        <f t="shared" ref="H23:J23" si="17">H24</f>
        <v>2000</v>
      </c>
      <c r="I23" s="210">
        <f t="shared" si="17"/>
        <v>2000</v>
      </c>
      <c r="J23" s="210">
        <f t="shared" si="17"/>
        <v>2000</v>
      </c>
    </row>
    <row r="24" spans="1:10" ht="29.25" customHeight="1">
      <c r="A24" s="328"/>
      <c r="B24" s="218" t="s">
        <v>13</v>
      </c>
      <c r="C24" s="210">
        <v>2000</v>
      </c>
      <c r="D24" s="206">
        <v>2000</v>
      </c>
      <c r="E24" s="206">
        <f>C24</f>
        <v>2000</v>
      </c>
      <c r="F24" s="206">
        <v>2000</v>
      </c>
      <c r="G24" s="210">
        <f>F24</f>
        <v>2000</v>
      </c>
      <c r="H24" s="210">
        <f t="shared" ref="H24:J24" si="18">G24</f>
        <v>2000</v>
      </c>
      <c r="I24" s="210">
        <f t="shared" si="18"/>
        <v>2000</v>
      </c>
      <c r="J24" s="210">
        <f t="shared" si="18"/>
        <v>2000</v>
      </c>
    </row>
    <row r="25" spans="1:10" ht="123" customHeight="1">
      <c r="A25" s="329"/>
      <c r="B25" s="218" t="s">
        <v>140</v>
      </c>
      <c r="C25" s="213">
        <v>8</v>
      </c>
      <c r="D25" s="212">
        <v>8</v>
      </c>
      <c r="E25" s="212">
        <f>C25</f>
        <v>8</v>
      </c>
      <c r="F25" s="212">
        <v>8</v>
      </c>
      <c r="G25" s="212">
        <f>F25</f>
        <v>8</v>
      </c>
      <c r="H25" s="212">
        <f t="shared" ref="H25" si="19">G25</f>
        <v>8</v>
      </c>
      <c r="I25" s="212">
        <f t="shared" ref="I25" si="20">H25</f>
        <v>8</v>
      </c>
      <c r="J25" s="212">
        <f t="shared" ref="J25" si="21">I25</f>
        <v>8</v>
      </c>
    </row>
    <row r="26" spans="1:10" ht="21.75" customHeight="1">
      <c r="A26" s="327" t="s">
        <v>548</v>
      </c>
      <c r="B26" s="218" t="s">
        <v>12</v>
      </c>
      <c r="C26" s="210">
        <f>C27</f>
        <v>0</v>
      </c>
      <c r="D26" s="206">
        <f>D27</f>
        <v>0</v>
      </c>
      <c r="E26" s="210">
        <f>E27</f>
        <v>975.5</v>
      </c>
      <c r="F26" s="206">
        <f>F27</f>
        <v>17320</v>
      </c>
      <c r="G26" s="210">
        <f>G27</f>
        <v>17320</v>
      </c>
      <c r="H26" s="210">
        <f t="shared" ref="H26:J26" si="22">H27</f>
        <v>17320</v>
      </c>
      <c r="I26" s="210">
        <f t="shared" si="22"/>
        <v>17320</v>
      </c>
      <c r="J26" s="210">
        <f t="shared" si="22"/>
        <v>17320</v>
      </c>
    </row>
    <row r="27" spans="1:10" ht="17.25" customHeight="1">
      <c r="A27" s="328"/>
      <c r="B27" s="218" t="s">
        <v>13</v>
      </c>
      <c r="C27" s="210">
        <v>0</v>
      </c>
      <c r="D27" s="206">
        <v>0</v>
      </c>
      <c r="E27" s="206">
        <v>975.5</v>
      </c>
      <c r="F27" s="206">
        <v>17320</v>
      </c>
      <c r="G27" s="210">
        <f>F27</f>
        <v>17320</v>
      </c>
      <c r="H27" s="210">
        <f>F27</f>
        <v>17320</v>
      </c>
      <c r="I27" s="210">
        <v>17320</v>
      </c>
      <c r="J27" s="210">
        <v>17320</v>
      </c>
    </row>
    <row r="28" spans="1:10" ht="81.75" customHeight="1">
      <c r="A28" s="328"/>
      <c r="B28" s="172" t="s">
        <v>549</v>
      </c>
      <c r="C28" s="76" t="s">
        <v>21</v>
      </c>
      <c r="D28" s="206" t="str">
        <f t="shared" ref="D28:F30" si="23">C28</f>
        <v>-</v>
      </c>
      <c r="E28" s="212">
        <v>14</v>
      </c>
      <c r="F28" s="212">
        <f t="shared" si="23"/>
        <v>14</v>
      </c>
      <c r="G28" s="212">
        <f>F28</f>
        <v>14</v>
      </c>
      <c r="H28" s="212">
        <f t="shared" ref="H28:H30" si="24">G28</f>
        <v>14</v>
      </c>
      <c r="I28" s="212">
        <f t="shared" ref="I28:I30" si="25">H28</f>
        <v>14</v>
      </c>
      <c r="J28" s="212">
        <f t="shared" ref="J28:J30" si="26">I28</f>
        <v>14</v>
      </c>
    </row>
    <row r="29" spans="1:10" ht="81.75" customHeight="1">
      <c r="A29" s="328"/>
      <c r="B29" s="172" t="s">
        <v>550</v>
      </c>
      <c r="C29" s="76" t="s">
        <v>21</v>
      </c>
      <c r="D29" s="206" t="str">
        <f t="shared" si="23"/>
        <v>-</v>
      </c>
      <c r="E29" s="212">
        <v>30</v>
      </c>
      <c r="F29" s="212">
        <f t="shared" si="23"/>
        <v>30</v>
      </c>
      <c r="G29" s="212">
        <f>F29</f>
        <v>30</v>
      </c>
      <c r="H29" s="212">
        <f t="shared" si="24"/>
        <v>30</v>
      </c>
      <c r="I29" s="212">
        <f t="shared" si="25"/>
        <v>30</v>
      </c>
      <c r="J29" s="212">
        <f t="shared" si="26"/>
        <v>30</v>
      </c>
    </row>
    <row r="30" spans="1:10" ht="66.75" customHeight="1">
      <c r="A30" s="329"/>
      <c r="B30" s="172" t="s">
        <v>552</v>
      </c>
      <c r="C30" s="76" t="s">
        <v>21</v>
      </c>
      <c r="D30" s="206" t="str">
        <f t="shared" si="23"/>
        <v>-</v>
      </c>
      <c r="E30" s="212">
        <v>20</v>
      </c>
      <c r="F30" s="212">
        <f t="shared" si="23"/>
        <v>20</v>
      </c>
      <c r="G30" s="212">
        <f>F30</f>
        <v>20</v>
      </c>
      <c r="H30" s="212">
        <f t="shared" si="24"/>
        <v>20</v>
      </c>
      <c r="I30" s="212">
        <f t="shared" si="25"/>
        <v>20</v>
      </c>
      <c r="J30" s="212">
        <f t="shared" si="26"/>
        <v>20</v>
      </c>
    </row>
    <row r="31" spans="1:10" ht="24" customHeight="1">
      <c r="A31" s="327" t="s">
        <v>556</v>
      </c>
      <c r="B31" s="218" t="s">
        <v>12</v>
      </c>
      <c r="C31" s="210">
        <f>C32</f>
        <v>16989.400000000001</v>
      </c>
      <c r="D31" s="206">
        <f>D32</f>
        <v>16041.7</v>
      </c>
      <c r="E31" s="210">
        <f>E32</f>
        <v>16041.7</v>
      </c>
      <c r="F31" s="206">
        <f>F32</f>
        <v>29682.5</v>
      </c>
      <c r="G31" s="210">
        <f>G32</f>
        <v>29808</v>
      </c>
      <c r="H31" s="210">
        <f t="shared" ref="H31:J31" si="27">H32</f>
        <v>29808</v>
      </c>
      <c r="I31" s="210">
        <f t="shared" si="27"/>
        <v>29707.7</v>
      </c>
      <c r="J31" s="210">
        <f t="shared" si="27"/>
        <v>29707.7</v>
      </c>
    </row>
    <row r="32" spans="1:10" ht="24" customHeight="1">
      <c r="A32" s="328"/>
      <c r="B32" s="218" t="s">
        <v>13</v>
      </c>
      <c r="C32" s="210">
        <f>C35+C40</f>
        <v>16989.400000000001</v>
      </c>
      <c r="D32" s="210">
        <f t="shared" ref="D32" si="28">D35+D40</f>
        <v>16041.7</v>
      </c>
      <c r="E32" s="210">
        <f t="shared" ref="E32:J32" si="29">E35+E40</f>
        <v>16041.7</v>
      </c>
      <c r="F32" s="210">
        <f t="shared" si="29"/>
        <v>29682.5</v>
      </c>
      <c r="G32" s="210">
        <f t="shared" si="29"/>
        <v>29808</v>
      </c>
      <c r="H32" s="210">
        <f t="shared" si="29"/>
        <v>29808</v>
      </c>
      <c r="I32" s="210">
        <f t="shared" si="29"/>
        <v>29707.7</v>
      </c>
      <c r="J32" s="210">
        <f t="shared" si="29"/>
        <v>29707.7</v>
      </c>
    </row>
    <row r="33" spans="1:10" ht="67.5" customHeight="1">
      <c r="A33" s="329"/>
      <c r="B33" s="168" t="s">
        <v>612</v>
      </c>
      <c r="C33" s="215">
        <v>479954</v>
      </c>
      <c r="D33" s="212">
        <f t="shared" si="8"/>
        <v>479954</v>
      </c>
      <c r="E33" s="212">
        <f>C33</f>
        <v>479954</v>
      </c>
      <c r="F33" s="212">
        <v>481754</v>
      </c>
      <c r="G33" s="213">
        <v>481769</v>
      </c>
      <c r="H33" s="213">
        <f>F33</f>
        <v>481754</v>
      </c>
      <c r="I33" s="213">
        <f t="shared" ref="I33" si="30">G33</f>
        <v>481769</v>
      </c>
      <c r="J33" s="213">
        <f t="shared" ref="J33" si="31">H33</f>
        <v>481754</v>
      </c>
    </row>
    <row r="34" spans="1:10" ht="29.25" customHeight="1">
      <c r="A34" s="327" t="s">
        <v>307</v>
      </c>
      <c r="B34" s="218" t="s">
        <v>12</v>
      </c>
      <c r="C34" s="210">
        <f>C35</f>
        <v>16242.2</v>
      </c>
      <c r="D34" s="210">
        <f>D35</f>
        <v>15294.5</v>
      </c>
      <c r="E34" s="210">
        <f>E35</f>
        <v>15294.5</v>
      </c>
      <c r="F34" s="206">
        <f>F35</f>
        <v>28526.2</v>
      </c>
      <c r="G34" s="206">
        <f t="shared" ref="G34:J34" si="32">G35</f>
        <v>28651.7</v>
      </c>
      <c r="H34" s="206">
        <f t="shared" si="32"/>
        <v>28651.7</v>
      </c>
      <c r="I34" s="206">
        <f t="shared" si="32"/>
        <v>28551.4</v>
      </c>
      <c r="J34" s="206">
        <f t="shared" si="32"/>
        <v>28551.4</v>
      </c>
    </row>
    <row r="35" spans="1:10" ht="22.5" customHeight="1">
      <c r="A35" s="328"/>
      <c r="B35" s="218" t="s">
        <v>13</v>
      </c>
      <c r="C35" s="210">
        <v>16242.2</v>
      </c>
      <c r="D35" s="206">
        <v>15294.5</v>
      </c>
      <c r="E35" s="210">
        <v>15294.5</v>
      </c>
      <c r="F35" s="206">
        <v>28526.2</v>
      </c>
      <c r="G35" s="210">
        <v>28651.7</v>
      </c>
      <c r="H35" s="208">
        <v>28651.7</v>
      </c>
      <c r="I35" s="208">
        <v>28551.4</v>
      </c>
      <c r="J35" s="208">
        <v>28551.4</v>
      </c>
    </row>
    <row r="36" spans="1:10" ht="102" customHeight="1">
      <c r="A36" s="328"/>
      <c r="B36" s="168" t="s">
        <v>613</v>
      </c>
      <c r="C36" s="215">
        <v>5000</v>
      </c>
      <c r="D36" s="213">
        <f t="shared" si="8"/>
        <v>5000</v>
      </c>
      <c r="E36" s="213">
        <f>C36</f>
        <v>5000</v>
      </c>
      <c r="F36" s="213">
        <f t="shared" si="8"/>
        <v>5000</v>
      </c>
      <c r="G36" s="213">
        <f>F36</f>
        <v>5000</v>
      </c>
      <c r="H36" s="213">
        <f t="shared" ref="H36:J36" si="33">G36</f>
        <v>5000</v>
      </c>
      <c r="I36" s="213">
        <f t="shared" si="33"/>
        <v>5000</v>
      </c>
      <c r="J36" s="213">
        <f t="shared" si="33"/>
        <v>5000</v>
      </c>
    </row>
    <row r="37" spans="1:10" ht="189" customHeight="1">
      <c r="A37" s="328"/>
      <c r="B37" s="168" t="s">
        <v>614</v>
      </c>
      <c r="C37" s="76" t="s">
        <v>561</v>
      </c>
      <c r="D37" s="210" t="str">
        <f t="shared" ref="D37:J38" si="34">C37</f>
        <v>100</v>
      </c>
      <c r="E37" s="210" t="str">
        <f>C37</f>
        <v>100</v>
      </c>
      <c r="F37" s="210" t="str">
        <f t="shared" si="34"/>
        <v>100</v>
      </c>
      <c r="G37" s="210" t="str">
        <f>F37</f>
        <v>100</v>
      </c>
      <c r="H37" s="210" t="str">
        <f t="shared" si="34"/>
        <v>100</v>
      </c>
      <c r="I37" s="210" t="str">
        <f t="shared" si="34"/>
        <v>100</v>
      </c>
      <c r="J37" s="210" t="str">
        <f t="shared" si="34"/>
        <v>100</v>
      </c>
    </row>
    <row r="38" spans="1:10" ht="99.75" customHeight="1">
      <c r="A38" s="329"/>
      <c r="B38" s="168" t="s">
        <v>615</v>
      </c>
      <c r="C38" s="76" t="s">
        <v>562</v>
      </c>
      <c r="D38" s="210" t="str">
        <f t="shared" si="34"/>
        <v>350</v>
      </c>
      <c r="E38" s="210" t="str">
        <f>C38</f>
        <v>350</v>
      </c>
      <c r="F38" s="210" t="str">
        <f t="shared" si="34"/>
        <v>350</v>
      </c>
      <c r="G38" s="210" t="str">
        <f>F38</f>
        <v>350</v>
      </c>
      <c r="H38" s="210" t="str">
        <f t="shared" si="34"/>
        <v>350</v>
      </c>
      <c r="I38" s="210" t="str">
        <f t="shared" si="34"/>
        <v>350</v>
      </c>
      <c r="J38" s="210" t="str">
        <f t="shared" si="34"/>
        <v>350</v>
      </c>
    </row>
    <row r="39" spans="1:10" ht="27" customHeight="1">
      <c r="A39" s="327" t="s">
        <v>563</v>
      </c>
      <c r="B39" s="218" t="s">
        <v>12</v>
      </c>
      <c r="C39" s="210">
        <f>C40</f>
        <v>747.2</v>
      </c>
      <c r="D39" s="206">
        <f t="shared" si="8"/>
        <v>747.2</v>
      </c>
      <c r="E39" s="210">
        <f>E40</f>
        <v>747.2</v>
      </c>
      <c r="F39" s="206">
        <f>F40</f>
        <v>1156.3</v>
      </c>
      <c r="G39" s="206">
        <f t="shared" ref="G39:J39" si="35">G40</f>
        <v>1156.3</v>
      </c>
      <c r="H39" s="206">
        <f t="shared" si="35"/>
        <v>1156.3</v>
      </c>
      <c r="I39" s="206">
        <f t="shared" si="35"/>
        <v>1156.3</v>
      </c>
      <c r="J39" s="206">
        <f t="shared" si="35"/>
        <v>1156.3</v>
      </c>
    </row>
    <row r="40" spans="1:10" ht="27" customHeight="1">
      <c r="A40" s="328"/>
      <c r="B40" s="218" t="s">
        <v>13</v>
      </c>
      <c r="C40" s="210">
        <v>747.2</v>
      </c>
      <c r="D40" s="206">
        <f t="shared" si="8"/>
        <v>747.2</v>
      </c>
      <c r="E40" s="206">
        <f>C40</f>
        <v>747.2</v>
      </c>
      <c r="F40" s="206">
        <v>1156.3</v>
      </c>
      <c r="G40" s="210">
        <v>1156.3</v>
      </c>
      <c r="H40" s="210">
        <f>F40</f>
        <v>1156.3</v>
      </c>
      <c r="I40" s="210">
        <f t="shared" ref="I40:I41" si="36">G40</f>
        <v>1156.3</v>
      </c>
      <c r="J40" s="210">
        <f t="shared" ref="J40:J41" si="37">H40</f>
        <v>1156.3</v>
      </c>
    </row>
    <row r="41" spans="1:10" ht="114" customHeight="1">
      <c r="A41" s="329"/>
      <c r="B41" s="218" t="s">
        <v>616</v>
      </c>
      <c r="C41" s="213">
        <v>2500</v>
      </c>
      <c r="D41" s="212">
        <f t="shared" si="8"/>
        <v>2500</v>
      </c>
      <c r="E41" s="212">
        <f>C41</f>
        <v>2500</v>
      </c>
      <c r="F41" s="212">
        <v>2600</v>
      </c>
      <c r="G41" s="213">
        <f>F41</f>
        <v>2600</v>
      </c>
      <c r="H41" s="213">
        <f>F41</f>
        <v>2600</v>
      </c>
      <c r="I41" s="213">
        <f t="shared" si="36"/>
        <v>2600</v>
      </c>
      <c r="J41" s="213">
        <f t="shared" si="37"/>
        <v>2600</v>
      </c>
    </row>
    <row r="42" spans="1:10" ht="30" customHeight="1">
      <c r="A42" s="327" t="s">
        <v>565</v>
      </c>
      <c r="B42" s="218" t="s">
        <v>12</v>
      </c>
      <c r="C42" s="210">
        <f>C43</f>
        <v>51744</v>
      </c>
      <c r="D42" s="206">
        <f>D43</f>
        <v>52691.7</v>
      </c>
      <c r="E42" s="210">
        <f>E43</f>
        <v>52691.7</v>
      </c>
      <c r="F42" s="206">
        <f>F43</f>
        <v>60969.8</v>
      </c>
      <c r="G42" s="210">
        <f>G43</f>
        <v>63762.9</v>
      </c>
      <c r="H42" s="210">
        <f t="shared" ref="H42:J42" si="38">H43</f>
        <v>63088.9</v>
      </c>
      <c r="I42" s="210">
        <f t="shared" si="38"/>
        <v>66144.100000000006</v>
      </c>
      <c r="J42" s="210">
        <f t="shared" si="38"/>
        <v>65548.7</v>
      </c>
    </row>
    <row r="43" spans="1:10" ht="23.25" customHeight="1">
      <c r="A43" s="328"/>
      <c r="B43" s="216" t="s">
        <v>13</v>
      </c>
      <c r="C43" s="210">
        <f>C48</f>
        <v>51744</v>
      </c>
      <c r="D43" s="210">
        <f>D48</f>
        <v>52691.7</v>
      </c>
      <c r="E43" s="210">
        <f>E48</f>
        <v>52691.7</v>
      </c>
      <c r="F43" s="210">
        <f>F48</f>
        <v>60969.8</v>
      </c>
      <c r="G43" s="210">
        <f>G48</f>
        <v>63762.9</v>
      </c>
      <c r="H43" s="210">
        <f t="shared" ref="H43:I43" si="39">H48</f>
        <v>63088.9</v>
      </c>
      <c r="I43" s="210">
        <f t="shared" si="39"/>
        <v>66144.100000000006</v>
      </c>
      <c r="J43" s="210">
        <f t="shared" ref="J43" si="40">J48</f>
        <v>65548.7</v>
      </c>
    </row>
    <row r="44" spans="1:10" ht="120" customHeight="1">
      <c r="A44" s="328"/>
      <c r="B44" s="168" t="s">
        <v>617</v>
      </c>
      <c r="C44" s="76" t="s">
        <v>569</v>
      </c>
      <c r="D44" s="210" t="str">
        <f t="shared" ref="D44:J44" si="41">C44</f>
        <v>500</v>
      </c>
      <c r="E44" s="210" t="str">
        <f>C44</f>
        <v>500</v>
      </c>
      <c r="F44" s="210" t="str">
        <f t="shared" si="41"/>
        <v>500</v>
      </c>
      <c r="G44" s="210" t="str">
        <f>F44</f>
        <v>500</v>
      </c>
      <c r="H44" s="210" t="str">
        <f t="shared" si="41"/>
        <v>500</v>
      </c>
      <c r="I44" s="210" t="str">
        <f t="shared" si="41"/>
        <v>500</v>
      </c>
      <c r="J44" s="210" t="str">
        <f t="shared" si="41"/>
        <v>500</v>
      </c>
    </row>
    <row r="45" spans="1:10" ht="108" customHeight="1">
      <c r="A45" s="328"/>
      <c r="B45" s="168" t="s">
        <v>618</v>
      </c>
      <c r="C45" s="214">
        <v>3000</v>
      </c>
      <c r="D45" s="213">
        <f t="shared" ref="D45:J46" si="42">C45</f>
        <v>3000</v>
      </c>
      <c r="E45" s="213">
        <f>C45</f>
        <v>3000</v>
      </c>
      <c r="F45" s="213">
        <f t="shared" si="42"/>
        <v>3000</v>
      </c>
      <c r="G45" s="213">
        <f>F45</f>
        <v>3000</v>
      </c>
      <c r="H45" s="213">
        <f t="shared" si="42"/>
        <v>3000</v>
      </c>
      <c r="I45" s="213">
        <f t="shared" si="42"/>
        <v>3000</v>
      </c>
      <c r="J45" s="213">
        <f t="shared" si="42"/>
        <v>3000</v>
      </c>
    </row>
    <row r="46" spans="1:10" ht="99" customHeight="1">
      <c r="A46" s="329"/>
      <c r="B46" s="168" t="s">
        <v>619</v>
      </c>
      <c r="C46" s="214">
        <v>8240</v>
      </c>
      <c r="D46" s="213">
        <f t="shared" si="42"/>
        <v>8240</v>
      </c>
      <c r="E46" s="213">
        <f>C46</f>
        <v>8240</v>
      </c>
      <c r="F46" s="213">
        <f t="shared" si="42"/>
        <v>8240</v>
      </c>
      <c r="G46" s="213">
        <f>F46</f>
        <v>8240</v>
      </c>
      <c r="H46" s="213">
        <f t="shared" si="42"/>
        <v>8240</v>
      </c>
      <c r="I46" s="213">
        <f t="shared" si="42"/>
        <v>8240</v>
      </c>
      <c r="J46" s="213">
        <f t="shared" si="42"/>
        <v>8240</v>
      </c>
    </row>
    <row r="47" spans="1:10" ht="20.25" customHeight="1">
      <c r="A47" s="327" t="s">
        <v>620</v>
      </c>
      <c r="B47" s="204" t="s">
        <v>12</v>
      </c>
      <c r="C47" s="210">
        <f>C48</f>
        <v>51744</v>
      </c>
      <c r="D47" s="206">
        <f>D48</f>
        <v>52691.7</v>
      </c>
      <c r="E47" s="210">
        <f>E48</f>
        <v>52691.7</v>
      </c>
      <c r="F47" s="206">
        <f>F48</f>
        <v>60969.8</v>
      </c>
      <c r="G47" s="210">
        <f>G48</f>
        <v>63762.9</v>
      </c>
      <c r="H47" s="210">
        <f t="shared" ref="H47:J47" si="43">H48</f>
        <v>63088.9</v>
      </c>
      <c r="I47" s="210">
        <f t="shared" si="43"/>
        <v>66144.100000000006</v>
      </c>
      <c r="J47" s="210">
        <f t="shared" si="43"/>
        <v>65548.7</v>
      </c>
    </row>
    <row r="48" spans="1:10" ht="20.25" customHeight="1">
      <c r="A48" s="328"/>
      <c r="B48" s="204" t="s">
        <v>13</v>
      </c>
      <c r="C48" s="210">
        <v>51744</v>
      </c>
      <c r="D48" s="206">
        <v>52691.7</v>
      </c>
      <c r="E48" s="206">
        <v>52691.7</v>
      </c>
      <c r="F48" s="206">
        <v>60969.8</v>
      </c>
      <c r="G48" s="206">
        <v>63762.9</v>
      </c>
      <c r="H48" s="206">
        <v>63088.9</v>
      </c>
      <c r="I48" s="206">
        <v>66144.100000000006</v>
      </c>
      <c r="J48" s="206">
        <v>65548.7</v>
      </c>
    </row>
    <row r="49" spans="1:10" ht="119.25" customHeight="1">
      <c r="A49" s="328"/>
      <c r="B49" s="168" t="s">
        <v>617</v>
      </c>
      <c r="C49" s="214">
        <v>500</v>
      </c>
      <c r="D49" s="213">
        <f t="shared" ref="D49:F49" si="44">C49</f>
        <v>500</v>
      </c>
      <c r="E49" s="213">
        <f>C49</f>
        <v>500</v>
      </c>
      <c r="F49" s="213">
        <f t="shared" si="44"/>
        <v>500</v>
      </c>
      <c r="G49" s="213">
        <f>F49</f>
        <v>500</v>
      </c>
      <c r="H49" s="213">
        <f t="shared" ref="H49" si="45">G49</f>
        <v>500</v>
      </c>
      <c r="I49" s="213">
        <f t="shared" ref="I49:J49" si="46">H49</f>
        <v>500</v>
      </c>
      <c r="J49" s="213">
        <f t="shared" si="46"/>
        <v>500</v>
      </c>
    </row>
    <row r="50" spans="1:10" ht="98.25" customHeight="1">
      <c r="A50" s="328"/>
      <c r="B50" s="168" t="s">
        <v>618</v>
      </c>
      <c r="C50" s="214">
        <v>3000</v>
      </c>
      <c r="D50" s="213">
        <f t="shared" ref="D50:J51" si="47">C50</f>
        <v>3000</v>
      </c>
      <c r="E50" s="213">
        <f>C50</f>
        <v>3000</v>
      </c>
      <c r="F50" s="213">
        <f t="shared" si="47"/>
        <v>3000</v>
      </c>
      <c r="G50" s="213">
        <f>F50</f>
        <v>3000</v>
      </c>
      <c r="H50" s="213">
        <f t="shared" si="47"/>
        <v>3000</v>
      </c>
      <c r="I50" s="213">
        <f t="shared" si="47"/>
        <v>3000</v>
      </c>
      <c r="J50" s="213">
        <f t="shared" si="47"/>
        <v>3000</v>
      </c>
    </row>
    <row r="51" spans="1:10" ht="105" customHeight="1">
      <c r="A51" s="329"/>
      <c r="B51" s="168" t="s">
        <v>619</v>
      </c>
      <c r="C51" s="214">
        <v>8240</v>
      </c>
      <c r="D51" s="213">
        <f t="shared" si="47"/>
        <v>8240</v>
      </c>
      <c r="E51" s="213">
        <f>C51</f>
        <v>8240</v>
      </c>
      <c r="F51" s="213">
        <f t="shared" si="47"/>
        <v>8240</v>
      </c>
      <c r="G51" s="213">
        <f>F51</f>
        <v>8240</v>
      </c>
      <c r="H51" s="213">
        <f t="shared" si="47"/>
        <v>8240</v>
      </c>
      <c r="I51" s="213">
        <f t="shared" si="47"/>
        <v>8240</v>
      </c>
      <c r="J51" s="213">
        <f t="shared" si="47"/>
        <v>8240</v>
      </c>
    </row>
    <row r="52" spans="1:10" ht="21.75" customHeight="1">
      <c r="A52" s="325" t="s">
        <v>157</v>
      </c>
      <c r="B52" s="216" t="s">
        <v>12</v>
      </c>
      <c r="C52" s="208">
        <f>C53</f>
        <v>78485</v>
      </c>
      <c r="D52" s="206">
        <f>D53</f>
        <v>78485</v>
      </c>
      <c r="E52" s="208">
        <f>E53</f>
        <v>78485</v>
      </c>
      <c r="F52" s="206">
        <f>F53</f>
        <v>81732.100000000006</v>
      </c>
      <c r="G52" s="208">
        <f>G53</f>
        <v>82926.599999999991</v>
      </c>
      <c r="H52" s="208">
        <f t="shared" ref="H52:J52" si="48">H53</f>
        <v>83215.7</v>
      </c>
      <c r="I52" s="208">
        <f t="shared" si="48"/>
        <v>83215.7</v>
      </c>
      <c r="J52" s="208">
        <f t="shared" si="48"/>
        <v>83215.7</v>
      </c>
    </row>
    <row r="53" spans="1:10" ht="21.75" customHeight="1">
      <c r="A53" s="325"/>
      <c r="B53" s="216" t="s">
        <v>13</v>
      </c>
      <c r="C53" s="208">
        <f>C59+C62+C69+C73+C79+C82+C87+C91+C97+C102</f>
        <v>78485</v>
      </c>
      <c r="D53" s="208">
        <f t="shared" ref="D53" si="49">D59+D62+D69+D73+D79+D82+D87+D91+D97+D102</f>
        <v>78485</v>
      </c>
      <c r="E53" s="208">
        <f t="shared" ref="E53" si="50">E59+E62+E69+E73+E79+E82+E87+E91+E97+E102</f>
        <v>78485</v>
      </c>
      <c r="F53" s="208">
        <f>F59+F62+F69+F73+F79+F82+F87+F91+F97+F102+F105</f>
        <v>81732.100000000006</v>
      </c>
      <c r="G53" s="208">
        <f t="shared" ref="G53:J53" si="51">G59+G62+G69+G73+G79+G82+G87+G91+G97+G102+G105</f>
        <v>82926.599999999991</v>
      </c>
      <c r="H53" s="208">
        <f t="shared" si="51"/>
        <v>83215.7</v>
      </c>
      <c r="I53" s="208">
        <f t="shared" si="51"/>
        <v>83215.7</v>
      </c>
      <c r="J53" s="208">
        <f t="shared" si="51"/>
        <v>83215.7</v>
      </c>
    </row>
    <row r="54" spans="1:10" ht="140.25" customHeight="1">
      <c r="A54" s="325"/>
      <c r="B54" s="175" t="s">
        <v>225</v>
      </c>
      <c r="C54" s="173">
        <v>5.9999999999999995E-4</v>
      </c>
      <c r="D54" s="217">
        <f t="shared" ref="D54" si="52">C54</f>
        <v>5.9999999999999995E-4</v>
      </c>
      <c r="E54" s="217">
        <f>C54</f>
        <v>5.9999999999999995E-4</v>
      </c>
      <c r="F54" s="217">
        <f t="shared" ref="F54:J54" si="53">E54</f>
        <v>5.9999999999999995E-4</v>
      </c>
      <c r="G54" s="217">
        <f>F54</f>
        <v>5.9999999999999995E-4</v>
      </c>
      <c r="H54" s="217">
        <f t="shared" si="53"/>
        <v>5.9999999999999995E-4</v>
      </c>
      <c r="I54" s="217">
        <f t="shared" si="53"/>
        <v>5.9999999999999995E-4</v>
      </c>
      <c r="J54" s="217">
        <f t="shared" si="53"/>
        <v>5.9999999999999995E-4</v>
      </c>
    </row>
    <row r="55" spans="1:10" ht="92.25" customHeight="1">
      <c r="A55" s="325"/>
      <c r="B55" s="175" t="s">
        <v>141</v>
      </c>
      <c r="C55" s="173">
        <v>48</v>
      </c>
      <c r="D55" s="212">
        <f t="shared" ref="D55" si="54">C55</f>
        <v>48</v>
      </c>
      <c r="E55" s="212">
        <f>C55</f>
        <v>48</v>
      </c>
      <c r="F55" s="212">
        <f t="shared" ref="F55:J57" si="55">E55</f>
        <v>48</v>
      </c>
      <c r="G55" s="212">
        <f>F55</f>
        <v>48</v>
      </c>
      <c r="H55" s="212">
        <f t="shared" si="55"/>
        <v>48</v>
      </c>
      <c r="I55" s="212">
        <f t="shared" si="55"/>
        <v>48</v>
      </c>
      <c r="J55" s="212">
        <f t="shared" si="55"/>
        <v>48</v>
      </c>
    </row>
    <row r="56" spans="1:10" ht="111" customHeight="1">
      <c r="A56" s="325"/>
      <c r="B56" s="175" t="s">
        <v>142</v>
      </c>
      <c r="C56" s="173">
        <v>23</v>
      </c>
      <c r="D56" s="212">
        <f t="shared" ref="D56" si="56">C56</f>
        <v>23</v>
      </c>
      <c r="E56" s="212">
        <f>C56</f>
        <v>23</v>
      </c>
      <c r="F56" s="212">
        <f t="shared" si="55"/>
        <v>23</v>
      </c>
      <c r="G56" s="212">
        <f>F56</f>
        <v>23</v>
      </c>
      <c r="H56" s="212">
        <f t="shared" si="55"/>
        <v>23</v>
      </c>
      <c r="I56" s="212">
        <f t="shared" si="55"/>
        <v>23</v>
      </c>
      <c r="J56" s="212">
        <f t="shared" si="55"/>
        <v>23</v>
      </c>
    </row>
    <row r="57" spans="1:10" ht="62.25" customHeight="1">
      <c r="A57" s="325"/>
      <c r="B57" s="175" t="s">
        <v>621</v>
      </c>
      <c r="C57" s="173">
        <v>31</v>
      </c>
      <c r="D57" s="212">
        <f t="shared" ref="D57" si="57">C57</f>
        <v>31</v>
      </c>
      <c r="E57" s="212">
        <f>C57</f>
        <v>31</v>
      </c>
      <c r="F57" s="212">
        <f t="shared" si="55"/>
        <v>31</v>
      </c>
      <c r="G57" s="212">
        <f>F57</f>
        <v>31</v>
      </c>
      <c r="H57" s="212">
        <f t="shared" si="55"/>
        <v>31</v>
      </c>
      <c r="I57" s="212">
        <f t="shared" si="55"/>
        <v>31</v>
      </c>
      <c r="J57" s="212">
        <f t="shared" si="55"/>
        <v>31</v>
      </c>
    </row>
    <row r="58" spans="1:10" ht="30" customHeight="1">
      <c r="A58" s="325" t="s">
        <v>339</v>
      </c>
      <c r="B58" s="216" t="s">
        <v>12</v>
      </c>
      <c r="C58" s="208">
        <f>C59</f>
        <v>500.8</v>
      </c>
      <c r="D58" s="206">
        <f t="shared" ref="D58:F83" si="58">C58</f>
        <v>500.8</v>
      </c>
      <c r="E58" s="208">
        <f>E59</f>
        <v>500.8</v>
      </c>
      <c r="F58" s="206">
        <f t="shared" si="58"/>
        <v>500.8</v>
      </c>
      <c r="G58" s="208">
        <f>G59</f>
        <v>500.8</v>
      </c>
      <c r="H58" s="208">
        <f t="shared" ref="H58:J58" si="59">H59</f>
        <v>500.8</v>
      </c>
      <c r="I58" s="208">
        <f t="shared" si="59"/>
        <v>500.8</v>
      </c>
      <c r="J58" s="208">
        <f t="shared" si="59"/>
        <v>500.8</v>
      </c>
    </row>
    <row r="59" spans="1:10" ht="30" customHeight="1">
      <c r="A59" s="325"/>
      <c r="B59" s="216" t="s">
        <v>13</v>
      </c>
      <c r="C59" s="208">
        <v>500.8</v>
      </c>
      <c r="D59" s="206">
        <f t="shared" si="58"/>
        <v>500.8</v>
      </c>
      <c r="E59" s="208">
        <v>500.8</v>
      </c>
      <c r="F59" s="206">
        <f t="shared" si="58"/>
        <v>500.8</v>
      </c>
      <c r="G59" s="210">
        <f>E59</f>
        <v>500.8</v>
      </c>
      <c r="H59" s="208">
        <v>500.8</v>
      </c>
      <c r="I59" s="208">
        <f t="shared" ref="I59:J60" si="60">H59</f>
        <v>500.8</v>
      </c>
      <c r="J59" s="208">
        <f t="shared" si="60"/>
        <v>500.8</v>
      </c>
    </row>
    <row r="60" spans="1:10" ht="106.5" customHeight="1">
      <c r="A60" s="325"/>
      <c r="B60" s="216" t="s">
        <v>707</v>
      </c>
      <c r="C60" s="209">
        <v>2</v>
      </c>
      <c r="D60" s="209">
        <f t="shared" si="58"/>
        <v>2</v>
      </c>
      <c r="E60" s="209">
        <f>C60</f>
        <v>2</v>
      </c>
      <c r="F60" s="209">
        <f t="shared" si="58"/>
        <v>2</v>
      </c>
      <c r="G60" s="209">
        <f>F60</f>
        <v>2</v>
      </c>
      <c r="H60" s="209">
        <f t="shared" ref="H60" si="61">G60</f>
        <v>2</v>
      </c>
      <c r="I60" s="209">
        <f t="shared" si="60"/>
        <v>2</v>
      </c>
      <c r="J60" s="209">
        <f t="shared" si="60"/>
        <v>2</v>
      </c>
    </row>
    <row r="61" spans="1:10" ht="27.75" customHeight="1">
      <c r="A61" s="327" t="s">
        <v>340</v>
      </c>
      <c r="B61" s="216" t="s">
        <v>12</v>
      </c>
      <c r="C61" s="208">
        <f>C62</f>
        <v>707.5</v>
      </c>
      <c r="D61" s="206">
        <f t="shared" si="58"/>
        <v>707.5</v>
      </c>
      <c r="E61" s="208">
        <f>E62</f>
        <v>707.5</v>
      </c>
      <c r="F61" s="206">
        <f>F62</f>
        <v>1587.5</v>
      </c>
      <c r="G61" s="206">
        <f t="shared" ref="G61:J61" si="62">G62</f>
        <v>1587.5</v>
      </c>
      <c r="H61" s="206">
        <f t="shared" si="62"/>
        <v>1587.5</v>
      </c>
      <c r="I61" s="206">
        <f t="shared" si="62"/>
        <v>1587.5</v>
      </c>
      <c r="J61" s="206">
        <f t="shared" si="62"/>
        <v>1587.5</v>
      </c>
    </row>
    <row r="62" spans="1:10" ht="27.75" customHeight="1">
      <c r="A62" s="328"/>
      <c r="B62" s="216" t="s">
        <v>13</v>
      </c>
      <c r="C62" s="208">
        <v>707.5</v>
      </c>
      <c r="D62" s="206">
        <f t="shared" si="58"/>
        <v>707.5</v>
      </c>
      <c r="E62" s="206">
        <f t="shared" ref="E62:E67" si="63">C62</f>
        <v>707.5</v>
      </c>
      <c r="F62" s="206">
        <v>1587.5</v>
      </c>
      <c r="G62" s="210">
        <v>1587.5</v>
      </c>
      <c r="H62" s="210">
        <f>F62</f>
        <v>1587.5</v>
      </c>
      <c r="I62" s="210">
        <f t="shared" ref="I62" si="64">G62</f>
        <v>1587.5</v>
      </c>
      <c r="J62" s="210">
        <f t="shared" ref="J62" si="65">H62</f>
        <v>1587.5</v>
      </c>
    </row>
    <row r="63" spans="1:10" ht="39.75" customHeight="1">
      <c r="A63" s="328"/>
      <c r="B63" s="175" t="s">
        <v>143</v>
      </c>
      <c r="C63" s="215">
        <v>45000</v>
      </c>
      <c r="D63" s="209">
        <f t="shared" si="58"/>
        <v>45000</v>
      </c>
      <c r="E63" s="209">
        <f t="shared" si="63"/>
        <v>45000</v>
      </c>
      <c r="F63" s="209">
        <v>164000</v>
      </c>
      <c r="G63" s="209">
        <f>F63</f>
        <v>164000</v>
      </c>
      <c r="H63" s="209">
        <f t="shared" ref="H63:J63" si="66">G63</f>
        <v>164000</v>
      </c>
      <c r="I63" s="209">
        <v>102000</v>
      </c>
      <c r="J63" s="209">
        <f t="shared" si="66"/>
        <v>102000</v>
      </c>
    </row>
    <row r="64" spans="1:10" ht="35.25" customHeight="1">
      <c r="A64" s="328"/>
      <c r="B64" s="175" t="s">
        <v>144</v>
      </c>
      <c r="C64" s="215">
        <v>41000</v>
      </c>
      <c r="D64" s="209">
        <f t="shared" ref="D64" si="67">C64</f>
        <v>41000</v>
      </c>
      <c r="E64" s="209">
        <f t="shared" si="63"/>
        <v>41000</v>
      </c>
      <c r="F64" s="209">
        <f t="shared" ref="F64:J67" si="68">E64</f>
        <v>41000</v>
      </c>
      <c r="G64" s="209">
        <v>42000</v>
      </c>
      <c r="H64" s="209">
        <f t="shared" si="68"/>
        <v>42000</v>
      </c>
      <c r="I64" s="209">
        <f t="shared" si="68"/>
        <v>42000</v>
      </c>
      <c r="J64" s="209">
        <f t="shared" si="68"/>
        <v>42000</v>
      </c>
    </row>
    <row r="65" spans="1:10" ht="33.75" customHeight="1">
      <c r="A65" s="328"/>
      <c r="B65" s="175" t="s">
        <v>145</v>
      </c>
      <c r="C65" s="215">
        <v>50000</v>
      </c>
      <c r="D65" s="209">
        <f t="shared" ref="D65" si="69">C65</f>
        <v>50000</v>
      </c>
      <c r="E65" s="209">
        <f t="shared" si="63"/>
        <v>50000</v>
      </c>
      <c r="F65" s="209">
        <f t="shared" si="68"/>
        <v>50000</v>
      </c>
      <c r="G65" s="209">
        <f>F65</f>
        <v>50000</v>
      </c>
      <c r="H65" s="209">
        <f t="shared" si="68"/>
        <v>50000</v>
      </c>
      <c r="I65" s="209">
        <f t="shared" si="68"/>
        <v>50000</v>
      </c>
      <c r="J65" s="209">
        <f t="shared" si="68"/>
        <v>50000</v>
      </c>
    </row>
    <row r="66" spans="1:10" ht="57" customHeight="1">
      <c r="A66" s="328"/>
      <c r="B66" s="175" t="s">
        <v>622</v>
      </c>
      <c r="C66" s="215">
        <v>100000</v>
      </c>
      <c r="D66" s="209">
        <f t="shared" ref="D66" si="70">C66</f>
        <v>100000</v>
      </c>
      <c r="E66" s="209">
        <f t="shared" si="63"/>
        <v>100000</v>
      </c>
      <c r="F66" s="209">
        <v>500000</v>
      </c>
      <c r="G66" s="209">
        <f>F66</f>
        <v>500000</v>
      </c>
      <c r="H66" s="209">
        <f t="shared" si="68"/>
        <v>500000</v>
      </c>
      <c r="I66" s="209">
        <f t="shared" si="68"/>
        <v>500000</v>
      </c>
      <c r="J66" s="209">
        <f t="shared" si="68"/>
        <v>500000</v>
      </c>
    </row>
    <row r="67" spans="1:10" ht="64.5" customHeight="1">
      <c r="A67" s="329"/>
      <c r="B67" s="175" t="s">
        <v>623</v>
      </c>
      <c r="C67" s="215">
        <v>500000</v>
      </c>
      <c r="D67" s="209">
        <f t="shared" ref="D67" si="71">C67</f>
        <v>500000</v>
      </c>
      <c r="E67" s="209">
        <f t="shared" si="63"/>
        <v>500000</v>
      </c>
      <c r="F67" s="209">
        <f t="shared" si="68"/>
        <v>500000</v>
      </c>
      <c r="G67" s="209">
        <f>F67</f>
        <v>500000</v>
      </c>
      <c r="H67" s="209">
        <f t="shared" si="68"/>
        <v>500000</v>
      </c>
      <c r="I67" s="209">
        <v>1700000</v>
      </c>
      <c r="J67" s="209">
        <f t="shared" si="68"/>
        <v>1700000</v>
      </c>
    </row>
    <row r="68" spans="1:10" ht="23.25" customHeight="1">
      <c r="A68" s="327" t="s">
        <v>488</v>
      </c>
      <c r="B68" s="216" t="s">
        <v>12</v>
      </c>
      <c r="C68" s="208">
        <f>C69</f>
        <v>411.6</v>
      </c>
      <c r="D68" s="206">
        <f t="shared" si="58"/>
        <v>411.6</v>
      </c>
      <c r="E68" s="208">
        <f>E69</f>
        <v>411.6</v>
      </c>
      <c r="F68" s="206">
        <f t="shared" si="58"/>
        <v>411.6</v>
      </c>
      <c r="G68" s="208">
        <f>G69</f>
        <v>411.6</v>
      </c>
      <c r="H68" s="208">
        <f>H69</f>
        <v>411.6</v>
      </c>
      <c r="I68" s="208">
        <f t="shared" ref="I68:J68" si="72">I69</f>
        <v>411.6</v>
      </c>
      <c r="J68" s="208">
        <f t="shared" si="72"/>
        <v>411.6</v>
      </c>
    </row>
    <row r="69" spans="1:10" ht="23.25" customHeight="1">
      <c r="A69" s="328"/>
      <c r="B69" s="216" t="s">
        <v>13</v>
      </c>
      <c r="C69" s="208">
        <v>411.6</v>
      </c>
      <c r="D69" s="206">
        <f t="shared" si="58"/>
        <v>411.6</v>
      </c>
      <c r="E69" s="208">
        <v>411.6</v>
      </c>
      <c r="F69" s="206">
        <f t="shared" si="58"/>
        <v>411.6</v>
      </c>
      <c r="G69" s="210">
        <f>E69</f>
        <v>411.6</v>
      </c>
      <c r="H69" s="208">
        <v>411.6</v>
      </c>
      <c r="I69" s="208">
        <v>411.6</v>
      </c>
      <c r="J69" s="208">
        <v>411.6</v>
      </c>
    </row>
    <row r="70" spans="1:10" ht="147" customHeight="1">
      <c r="A70" s="328"/>
      <c r="B70" s="175" t="s">
        <v>624</v>
      </c>
      <c r="C70" s="173">
        <v>52</v>
      </c>
      <c r="D70" s="209">
        <f t="shared" si="58"/>
        <v>52</v>
      </c>
      <c r="E70" s="209">
        <f>C70</f>
        <v>52</v>
      </c>
      <c r="F70" s="209">
        <f t="shared" si="58"/>
        <v>52</v>
      </c>
      <c r="G70" s="209">
        <f>F70</f>
        <v>52</v>
      </c>
      <c r="H70" s="209">
        <f t="shared" ref="H70:J70" si="73">G70</f>
        <v>52</v>
      </c>
      <c r="I70" s="209">
        <f t="shared" si="73"/>
        <v>52</v>
      </c>
      <c r="J70" s="209">
        <f t="shared" si="73"/>
        <v>52</v>
      </c>
    </row>
    <row r="71" spans="1:10" ht="78" customHeight="1">
      <c r="A71" s="329"/>
      <c r="B71" s="175" t="s">
        <v>625</v>
      </c>
      <c r="C71" s="173">
        <v>200</v>
      </c>
      <c r="D71" s="209">
        <f t="shared" si="58"/>
        <v>200</v>
      </c>
      <c r="E71" s="209">
        <f>C71</f>
        <v>200</v>
      </c>
      <c r="F71" s="209">
        <f t="shared" si="58"/>
        <v>200</v>
      </c>
      <c r="G71" s="209">
        <f>F71</f>
        <v>200</v>
      </c>
      <c r="H71" s="209">
        <f t="shared" ref="H71:J71" si="74">G71</f>
        <v>200</v>
      </c>
      <c r="I71" s="209">
        <f t="shared" si="74"/>
        <v>200</v>
      </c>
      <c r="J71" s="209">
        <f t="shared" si="74"/>
        <v>200</v>
      </c>
    </row>
    <row r="72" spans="1:10" ht="27" customHeight="1">
      <c r="A72" s="327" t="s">
        <v>347</v>
      </c>
      <c r="B72" s="216" t="s">
        <v>12</v>
      </c>
      <c r="C72" s="208">
        <f>C73</f>
        <v>21291.9</v>
      </c>
      <c r="D72" s="206">
        <f>D73</f>
        <v>21291.9</v>
      </c>
      <c r="E72" s="208">
        <f>E73</f>
        <v>21291.9</v>
      </c>
      <c r="F72" s="206">
        <f>F73</f>
        <v>21798.7</v>
      </c>
      <c r="G72" s="208">
        <f>G73</f>
        <v>22850</v>
      </c>
      <c r="H72" s="208">
        <f t="shared" ref="H72:J72" si="75">H73</f>
        <v>22875</v>
      </c>
      <c r="I72" s="208">
        <f t="shared" si="75"/>
        <v>22875</v>
      </c>
      <c r="J72" s="208">
        <f t="shared" si="75"/>
        <v>22875</v>
      </c>
    </row>
    <row r="73" spans="1:10" ht="27" customHeight="1">
      <c r="A73" s="328"/>
      <c r="B73" s="216" t="s">
        <v>13</v>
      </c>
      <c r="C73" s="208">
        <v>21291.9</v>
      </c>
      <c r="D73" s="206">
        <v>21291.9</v>
      </c>
      <c r="E73" s="206">
        <v>21291.9</v>
      </c>
      <c r="F73" s="206">
        <v>21798.7</v>
      </c>
      <c r="G73" s="206">
        <v>22850</v>
      </c>
      <c r="H73" s="206">
        <v>22875</v>
      </c>
      <c r="I73" s="206">
        <f t="shared" ref="I73" si="76">H73</f>
        <v>22875</v>
      </c>
      <c r="J73" s="206">
        <v>22875</v>
      </c>
    </row>
    <row r="74" spans="1:10" ht="87.75" customHeight="1">
      <c r="A74" s="328"/>
      <c r="B74" s="175" t="s">
        <v>626</v>
      </c>
      <c r="C74" s="215">
        <v>100</v>
      </c>
      <c r="D74" s="209">
        <f t="shared" ref="D74" si="77">C74</f>
        <v>100</v>
      </c>
      <c r="E74" s="209">
        <f>C74</f>
        <v>100</v>
      </c>
      <c r="F74" s="209">
        <f t="shared" ref="F74" si="78">E74</f>
        <v>100</v>
      </c>
      <c r="G74" s="209">
        <f>F74</f>
        <v>100</v>
      </c>
      <c r="H74" s="209">
        <f t="shared" ref="H74" si="79">G74</f>
        <v>100</v>
      </c>
      <c r="I74" s="209">
        <v>550</v>
      </c>
      <c r="J74" s="209">
        <f t="shared" ref="J74" si="80">I74</f>
        <v>550</v>
      </c>
    </row>
    <row r="75" spans="1:10" ht="84.75" customHeight="1">
      <c r="A75" s="328"/>
      <c r="B75" s="175" t="s">
        <v>627</v>
      </c>
      <c r="C75" s="215">
        <v>3000</v>
      </c>
      <c r="D75" s="209">
        <f t="shared" ref="D75" si="81">C75</f>
        <v>3000</v>
      </c>
      <c r="E75" s="209">
        <f>C75</f>
        <v>3000</v>
      </c>
      <c r="F75" s="209">
        <f t="shared" ref="F75:J77" si="82">E75</f>
        <v>3000</v>
      </c>
      <c r="G75" s="209">
        <f>F75</f>
        <v>3000</v>
      </c>
      <c r="H75" s="209">
        <f t="shared" si="82"/>
        <v>3000</v>
      </c>
      <c r="I75" s="209">
        <v>7000</v>
      </c>
      <c r="J75" s="209">
        <f t="shared" si="82"/>
        <v>7000</v>
      </c>
    </row>
    <row r="76" spans="1:10" ht="91.5" customHeight="1">
      <c r="A76" s="328"/>
      <c r="B76" s="175" t="s">
        <v>628</v>
      </c>
      <c r="C76" s="215">
        <v>7000</v>
      </c>
      <c r="D76" s="209">
        <f t="shared" ref="D76" si="83">C76</f>
        <v>7000</v>
      </c>
      <c r="E76" s="209">
        <f>C76</f>
        <v>7000</v>
      </c>
      <c r="F76" s="209">
        <f t="shared" si="82"/>
        <v>7000</v>
      </c>
      <c r="G76" s="209">
        <f>F76</f>
        <v>7000</v>
      </c>
      <c r="H76" s="209">
        <f t="shared" si="82"/>
        <v>7000</v>
      </c>
      <c r="I76" s="209">
        <v>6580</v>
      </c>
      <c r="J76" s="209">
        <f t="shared" si="82"/>
        <v>6580</v>
      </c>
    </row>
    <row r="77" spans="1:10" ht="153.75" customHeight="1">
      <c r="A77" s="328"/>
      <c r="B77" s="175" t="s">
        <v>629</v>
      </c>
      <c r="C77" s="173">
        <v>57</v>
      </c>
      <c r="D77" s="209">
        <f t="shared" ref="D77" si="84">C77</f>
        <v>57</v>
      </c>
      <c r="E77" s="209">
        <f>C77</f>
        <v>57</v>
      </c>
      <c r="F77" s="209">
        <f t="shared" si="82"/>
        <v>57</v>
      </c>
      <c r="G77" s="209">
        <f>F77</f>
        <v>57</v>
      </c>
      <c r="H77" s="209">
        <f t="shared" si="82"/>
        <v>57</v>
      </c>
      <c r="I77" s="209">
        <v>75</v>
      </c>
      <c r="J77" s="209">
        <f t="shared" si="82"/>
        <v>75</v>
      </c>
    </row>
    <row r="78" spans="1:10" ht="26.25" customHeight="1">
      <c r="A78" s="327" t="s">
        <v>582</v>
      </c>
      <c r="B78" s="216" t="s">
        <v>12</v>
      </c>
      <c r="C78" s="208">
        <f>C79</f>
        <v>50</v>
      </c>
      <c r="D78" s="206">
        <f t="shared" si="58"/>
        <v>50</v>
      </c>
      <c r="E78" s="208">
        <f>E79</f>
        <v>50</v>
      </c>
      <c r="F78" s="206">
        <f t="shared" si="58"/>
        <v>50</v>
      </c>
      <c r="G78" s="208">
        <f>G79</f>
        <v>50</v>
      </c>
      <c r="H78" s="208">
        <f>H79</f>
        <v>50</v>
      </c>
      <c r="I78" s="208">
        <f t="shared" ref="I78:J78" si="85">I79</f>
        <v>50</v>
      </c>
      <c r="J78" s="208">
        <f t="shared" si="85"/>
        <v>50</v>
      </c>
    </row>
    <row r="79" spans="1:10" ht="26.25" customHeight="1">
      <c r="A79" s="328"/>
      <c r="B79" s="216" t="s">
        <v>13</v>
      </c>
      <c r="C79" s="208">
        <v>50</v>
      </c>
      <c r="D79" s="206">
        <f t="shared" si="58"/>
        <v>50</v>
      </c>
      <c r="E79" s="206">
        <f>C79</f>
        <v>50</v>
      </c>
      <c r="F79" s="206">
        <f t="shared" si="58"/>
        <v>50</v>
      </c>
      <c r="G79" s="210">
        <f>E79</f>
        <v>50</v>
      </c>
      <c r="H79" s="210">
        <f>F79</f>
        <v>50</v>
      </c>
      <c r="I79" s="210">
        <f t="shared" ref="I79:J79" si="86">G79</f>
        <v>50</v>
      </c>
      <c r="J79" s="210">
        <f t="shared" si="86"/>
        <v>50</v>
      </c>
    </row>
    <row r="80" spans="1:10" ht="149.25" customHeight="1">
      <c r="A80" s="328"/>
      <c r="B80" s="175" t="s">
        <v>630</v>
      </c>
      <c r="C80" s="173">
        <v>400</v>
      </c>
      <c r="D80" s="209">
        <f t="shared" si="58"/>
        <v>400</v>
      </c>
      <c r="E80" s="209">
        <f>C80</f>
        <v>400</v>
      </c>
      <c r="F80" s="209">
        <f t="shared" si="58"/>
        <v>400</v>
      </c>
      <c r="G80" s="209">
        <f>F80</f>
        <v>400</v>
      </c>
      <c r="H80" s="209">
        <f t="shared" ref="H80:J80" si="87">G80</f>
        <v>400</v>
      </c>
      <c r="I80" s="209">
        <f t="shared" si="87"/>
        <v>400</v>
      </c>
      <c r="J80" s="209">
        <f t="shared" si="87"/>
        <v>400</v>
      </c>
    </row>
    <row r="81" spans="1:10" ht="22.5" customHeight="1">
      <c r="A81" s="327" t="s">
        <v>631</v>
      </c>
      <c r="B81" s="216" t="s">
        <v>12</v>
      </c>
      <c r="C81" s="208">
        <f>C82</f>
        <v>121.8</v>
      </c>
      <c r="D81" s="206">
        <f t="shared" si="58"/>
        <v>121.8</v>
      </c>
      <c r="E81" s="208">
        <f>E82</f>
        <v>121.8</v>
      </c>
      <c r="F81" s="206">
        <f t="shared" si="58"/>
        <v>121.8</v>
      </c>
      <c r="G81" s="208">
        <f>G82</f>
        <v>121.8</v>
      </c>
      <c r="H81" s="208">
        <f t="shared" ref="H81:J81" si="88">H82</f>
        <v>121.8</v>
      </c>
      <c r="I81" s="208">
        <f t="shared" si="88"/>
        <v>121.8</v>
      </c>
      <c r="J81" s="208">
        <f t="shared" si="88"/>
        <v>121.8</v>
      </c>
    </row>
    <row r="82" spans="1:10" ht="22.5" customHeight="1">
      <c r="A82" s="328"/>
      <c r="B82" s="216" t="s">
        <v>13</v>
      </c>
      <c r="C82" s="208">
        <v>121.8</v>
      </c>
      <c r="D82" s="206">
        <f t="shared" si="58"/>
        <v>121.8</v>
      </c>
      <c r="E82" s="208">
        <v>121.8</v>
      </c>
      <c r="F82" s="206">
        <f t="shared" si="58"/>
        <v>121.8</v>
      </c>
      <c r="G82" s="210">
        <f t="shared" ref="G82" si="89">E82</f>
        <v>121.8</v>
      </c>
      <c r="H82" s="208">
        <v>121.8</v>
      </c>
      <c r="I82" s="208">
        <v>121.8</v>
      </c>
      <c r="J82" s="208">
        <v>121.8</v>
      </c>
    </row>
    <row r="83" spans="1:10" ht="94.5" customHeight="1">
      <c r="A83" s="328"/>
      <c r="B83" s="175" t="s">
        <v>632</v>
      </c>
      <c r="C83" s="173">
        <v>500</v>
      </c>
      <c r="D83" s="173">
        <f t="shared" si="58"/>
        <v>500</v>
      </c>
      <c r="E83" s="173">
        <f>C83</f>
        <v>500</v>
      </c>
      <c r="F83" s="173">
        <f t="shared" si="58"/>
        <v>500</v>
      </c>
      <c r="G83" s="173">
        <f>F83</f>
        <v>500</v>
      </c>
      <c r="H83" s="173">
        <f t="shared" ref="H83:J83" si="90">G83</f>
        <v>500</v>
      </c>
      <c r="I83" s="173">
        <f t="shared" si="90"/>
        <v>500</v>
      </c>
      <c r="J83" s="173">
        <f t="shared" si="90"/>
        <v>500</v>
      </c>
    </row>
    <row r="84" spans="1:10" ht="88.5" customHeight="1">
      <c r="A84" s="328"/>
      <c r="B84" s="175" t="s">
        <v>233</v>
      </c>
      <c r="C84" s="173">
        <v>360</v>
      </c>
      <c r="D84" s="173">
        <f t="shared" ref="D84" si="91">C84</f>
        <v>360</v>
      </c>
      <c r="E84" s="173">
        <f>C84</f>
        <v>360</v>
      </c>
      <c r="F84" s="173">
        <f t="shared" ref="F84:J85" si="92">E84</f>
        <v>360</v>
      </c>
      <c r="G84" s="173">
        <f>F84</f>
        <v>360</v>
      </c>
      <c r="H84" s="173">
        <f t="shared" si="92"/>
        <v>360</v>
      </c>
      <c r="I84" s="173">
        <f t="shared" si="92"/>
        <v>360</v>
      </c>
      <c r="J84" s="173">
        <f t="shared" si="92"/>
        <v>360</v>
      </c>
    </row>
    <row r="85" spans="1:10" ht="100.5" customHeight="1">
      <c r="A85" s="328"/>
      <c r="B85" s="175" t="s">
        <v>146</v>
      </c>
      <c r="C85" s="173">
        <v>400</v>
      </c>
      <c r="D85" s="173">
        <f t="shared" ref="D85" si="93">C85</f>
        <v>400</v>
      </c>
      <c r="E85" s="173">
        <f>C85</f>
        <v>400</v>
      </c>
      <c r="F85" s="173">
        <f t="shared" si="92"/>
        <v>400</v>
      </c>
      <c r="G85" s="173">
        <f>F85</f>
        <v>400</v>
      </c>
      <c r="H85" s="173">
        <f t="shared" si="92"/>
        <v>400</v>
      </c>
      <c r="I85" s="173">
        <f t="shared" si="92"/>
        <v>400</v>
      </c>
      <c r="J85" s="173">
        <f t="shared" si="92"/>
        <v>400</v>
      </c>
    </row>
    <row r="86" spans="1:10" ht="30" customHeight="1">
      <c r="A86" s="327" t="s">
        <v>633</v>
      </c>
      <c r="B86" s="216" t="s">
        <v>12</v>
      </c>
      <c r="C86" s="208">
        <f>C87</f>
        <v>65</v>
      </c>
      <c r="D86" s="206">
        <f>D87</f>
        <v>65</v>
      </c>
      <c r="E86" s="208">
        <f>E87</f>
        <v>65</v>
      </c>
      <c r="F86" s="206">
        <f>F87</f>
        <v>65</v>
      </c>
      <c r="G86" s="208">
        <f>G87</f>
        <v>65</v>
      </c>
      <c r="H86" s="208">
        <f t="shared" ref="H86:J86" si="94">H87</f>
        <v>65</v>
      </c>
      <c r="I86" s="208">
        <f t="shared" si="94"/>
        <v>65</v>
      </c>
      <c r="J86" s="208">
        <f t="shared" si="94"/>
        <v>65</v>
      </c>
    </row>
    <row r="87" spans="1:10" ht="30" customHeight="1">
      <c r="A87" s="328"/>
      <c r="B87" s="216" t="s">
        <v>13</v>
      </c>
      <c r="C87" s="208">
        <v>65</v>
      </c>
      <c r="D87" s="206">
        <v>65</v>
      </c>
      <c r="E87" s="206">
        <v>65</v>
      </c>
      <c r="F87" s="206">
        <v>65</v>
      </c>
      <c r="G87" s="206">
        <f>F87</f>
        <v>65</v>
      </c>
      <c r="H87" s="206">
        <f t="shared" ref="H87:H89" si="95">G87</f>
        <v>65</v>
      </c>
      <c r="I87" s="206">
        <f t="shared" ref="I87:I89" si="96">H87</f>
        <v>65</v>
      </c>
      <c r="J87" s="206">
        <v>65</v>
      </c>
    </row>
    <row r="88" spans="1:10" ht="54" customHeight="1">
      <c r="A88" s="328"/>
      <c r="B88" s="175" t="s">
        <v>147</v>
      </c>
      <c r="C88" s="173">
        <v>50</v>
      </c>
      <c r="D88" s="209">
        <f t="shared" ref="D88" si="97">C88</f>
        <v>50</v>
      </c>
      <c r="E88" s="209">
        <f>C88</f>
        <v>50</v>
      </c>
      <c r="F88" s="209">
        <f t="shared" ref="F88" si="98">E88</f>
        <v>50</v>
      </c>
      <c r="G88" s="209">
        <f>F88</f>
        <v>50</v>
      </c>
      <c r="H88" s="209">
        <f t="shared" si="95"/>
        <v>50</v>
      </c>
      <c r="I88" s="209">
        <f t="shared" si="96"/>
        <v>50</v>
      </c>
      <c r="J88" s="209">
        <f t="shared" ref="J88" si="99">I88</f>
        <v>50</v>
      </c>
    </row>
    <row r="89" spans="1:10" ht="134.25" customHeight="1">
      <c r="A89" s="328"/>
      <c r="B89" s="175" t="s">
        <v>148</v>
      </c>
      <c r="C89" s="173">
        <v>10</v>
      </c>
      <c r="D89" s="209">
        <f t="shared" ref="D89" si="100">C89</f>
        <v>10</v>
      </c>
      <c r="E89" s="209">
        <f>C89</f>
        <v>10</v>
      </c>
      <c r="F89" s="209">
        <f t="shared" ref="F89" si="101">E89</f>
        <v>10</v>
      </c>
      <c r="G89" s="209">
        <f>F89</f>
        <v>10</v>
      </c>
      <c r="H89" s="209">
        <f t="shared" si="95"/>
        <v>10</v>
      </c>
      <c r="I89" s="209">
        <f t="shared" si="96"/>
        <v>10</v>
      </c>
      <c r="J89" s="209">
        <f t="shared" ref="J89" si="102">I89</f>
        <v>10</v>
      </c>
    </row>
    <row r="90" spans="1:10" ht="23.25" customHeight="1">
      <c r="A90" s="325" t="s">
        <v>587</v>
      </c>
      <c r="B90" s="216" t="s">
        <v>12</v>
      </c>
      <c r="C90" s="208">
        <f>C91</f>
        <v>54736.6</v>
      </c>
      <c r="D90" s="206">
        <f t="shared" ref="D90:F103" si="103">C90</f>
        <v>54736.6</v>
      </c>
      <c r="E90" s="208">
        <f>E91</f>
        <v>54736.6</v>
      </c>
      <c r="F90" s="206">
        <f>F91</f>
        <v>55801.8</v>
      </c>
      <c r="G90" s="206">
        <f t="shared" ref="G90:J90" si="104">G91</f>
        <v>55945</v>
      </c>
      <c r="H90" s="206">
        <f t="shared" si="104"/>
        <v>56209.1</v>
      </c>
      <c r="I90" s="206">
        <f t="shared" si="104"/>
        <v>56209.1</v>
      </c>
      <c r="J90" s="206">
        <f t="shared" si="104"/>
        <v>56209.1</v>
      </c>
    </row>
    <row r="91" spans="1:10" ht="23.25" customHeight="1">
      <c r="A91" s="325"/>
      <c r="B91" s="216" t="s">
        <v>13</v>
      </c>
      <c r="C91" s="208">
        <v>54736.6</v>
      </c>
      <c r="D91" s="206">
        <f t="shared" si="103"/>
        <v>54736.6</v>
      </c>
      <c r="E91" s="208">
        <v>54736.6</v>
      </c>
      <c r="F91" s="206">
        <v>55801.8</v>
      </c>
      <c r="G91" s="210">
        <v>55945</v>
      </c>
      <c r="H91" s="208">
        <v>56209.1</v>
      </c>
      <c r="I91" s="208">
        <f t="shared" ref="I91:J91" si="105">H91</f>
        <v>56209.1</v>
      </c>
      <c r="J91" s="208">
        <f t="shared" si="105"/>
        <v>56209.1</v>
      </c>
    </row>
    <row r="92" spans="1:10" ht="72.75" customHeight="1">
      <c r="A92" s="325"/>
      <c r="B92" s="175" t="s">
        <v>634</v>
      </c>
      <c r="C92" s="215">
        <v>2000</v>
      </c>
      <c r="D92" s="209">
        <f t="shared" si="103"/>
        <v>2000</v>
      </c>
      <c r="E92" s="209">
        <f>C92</f>
        <v>2000</v>
      </c>
      <c r="F92" s="209">
        <f t="shared" si="103"/>
        <v>2000</v>
      </c>
      <c r="G92" s="209">
        <f>F92</f>
        <v>2000</v>
      </c>
      <c r="H92" s="209">
        <f t="shared" ref="H92:J92" si="106">G92</f>
        <v>2000</v>
      </c>
      <c r="I92" s="209">
        <f t="shared" si="106"/>
        <v>2000</v>
      </c>
      <c r="J92" s="209">
        <f t="shared" si="106"/>
        <v>2000</v>
      </c>
    </row>
    <row r="93" spans="1:10" ht="109.5" customHeight="1">
      <c r="A93" s="325"/>
      <c r="B93" s="175" t="s">
        <v>635</v>
      </c>
      <c r="C93" s="173">
        <v>150</v>
      </c>
      <c r="D93" s="209">
        <f t="shared" ref="D93" si="107">C93</f>
        <v>150</v>
      </c>
      <c r="E93" s="209">
        <f>C93</f>
        <v>150</v>
      </c>
      <c r="F93" s="209">
        <f t="shared" ref="F93:J95" si="108">E93</f>
        <v>150</v>
      </c>
      <c r="G93" s="209">
        <f>F93</f>
        <v>150</v>
      </c>
      <c r="H93" s="209">
        <f t="shared" si="108"/>
        <v>150</v>
      </c>
      <c r="I93" s="209">
        <f t="shared" si="108"/>
        <v>150</v>
      </c>
      <c r="J93" s="209">
        <f t="shared" si="108"/>
        <v>150</v>
      </c>
    </row>
    <row r="94" spans="1:10" ht="78.75" customHeight="1">
      <c r="A94" s="325"/>
      <c r="B94" s="175" t="s">
        <v>636</v>
      </c>
      <c r="C94" s="173">
        <v>13</v>
      </c>
      <c r="D94" s="209">
        <f t="shared" ref="D94" si="109">C94</f>
        <v>13</v>
      </c>
      <c r="E94" s="209">
        <f>C94</f>
        <v>13</v>
      </c>
      <c r="F94" s="209">
        <f t="shared" si="108"/>
        <v>13</v>
      </c>
      <c r="G94" s="209">
        <f>F94</f>
        <v>13</v>
      </c>
      <c r="H94" s="209">
        <f t="shared" si="108"/>
        <v>13</v>
      </c>
      <c r="I94" s="209">
        <v>20</v>
      </c>
      <c r="J94" s="209">
        <f t="shared" si="108"/>
        <v>20</v>
      </c>
    </row>
    <row r="95" spans="1:10" ht="105.75" customHeight="1">
      <c r="A95" s="325"/>
      <c r="B95" s="175" t="s">
        <v>637</v>
      </c>
      <c r="C95" s="173">
        <v>15</v>
      </c>
      <c r="D95" s="209">
        <f t="shared" ref="D95" si="110">C95</f>
        <v>15</v>
      </c>
      <c r="E95" s="209">
        <f>C95</f>
        <v>15</v>
      </c>
      <c r="F95" s="209">
        <f t="shared" si="108"/>
        <v>15</v>
      </c>
      <c r="G95" s="209">
        <f>F95</f>
        <v>15</v>
      </c>
      <c r="H95" s="209">
        <f t="shared" si="108"/>
        <v>15</v>
      </c>
      <c r="I95" s="209">
        <f t="shared" si="108"/>
        <v>15</v>
      </c>
      <c r="J95" s="209">
        <f t="shared" si="108"/>
        <v>15</v>
      </c>
    </row>
    <row r="96" spans="1:10" ht="21" customHeight="1">
      <c r="A96" s="327" t="s">
        <v>359</v>
      </c>
      <c r="B96" s="216" t="s">
        <v>12</v>
      </c>
      <c r="C96" s="208">
        <f>C97</f>
        <v>519.79999999999995</v>
      </c>
      <c r="D96" s="206">
        <f t="shared" si="103"/>
        <v>519.79999999999995</v>
      </c>
      <c r="E96" s="208">
        <f>E97</f>
        <v>519.79999999999995</v>
      </c>
      <c r="F96" s="206">
        <f>F97</f>
        <v>922.5</v>
      </c>
      <c r="G96" s="208">
        <f>G97</f>
        <v>922.5</v>
      </c>
      <c r="H96" s="208">
        <f t="shared" ref="H96:J96" si="111">H97</f>
        <v>922.5</v>
      </c>
      <c r="I96" s="208">
        <f t="shared" si="111"/>
        <v>922.5</v>
      </c>
      <c r="J96" s="208">
        <f t="shared" si="111"/>
        <v>922.5</v>
      </c>
    </row>
    <row r="97" spans="1:10" ht="21" customHeight="1">
      <c r="A97" s="328"/>
      <c r="B97" s="216" t="s">
        <v>13</v>
      </c>
      <c r="C97" s="208">
        <v>519.79999999999995</v>
      </c>
      <c r="D97" s="206">
        <f t="shared" si="103"/>
        <v>519.79999999999995</v>
      </c>
      <c r="E97" s="208">
        <v>519.79999999999995</v>
      </c>
      <c r="F97" s="206">
        <v>922.5</v>
      </c>
      <c r="G97" s="210">
        <v>922.5</v>
      </c>
      <c r="H97" s="208">
        <f>G97</f>
        <v>922.5</v>
      </c>
      <c r="I97" s="208">
        <f t="shared" ref="I97:J97" si="112">H97</f>
        <v>922.5</v>
      </c>
      <c r="J97" s="208">
        <f t="shared" si="112"/>
        <v>922.5</v>
      </c>
    </row>
    <row r="98" spans="1:10" ht="77.25" customHeight="1">
      <c r="A98" s="328"/>
      <c r="B98" s="175" t="s">
        <v>638</v>
      </c>
      <c r="C98" s="215">
        <v>1640</v>
      </c>
      <c r="D98" s="209">
        <f t="shared" si="103"/>
        <v>1640</v>
      </c>
      <c r="E98" s="209">
        <f>C98</f>
        <v>1640</v>
      </c>
      <c r="F98" s="209">
        <v>3070</v>
      </c>
      <c r="G98" s="209">
        <f>F98</f>
        <v>3070</v>
      </c>
      <c r="H98" s="209">
        <f t="shared" ref="H98:J98" si="113">G98</f>
        <v>3070</v>
      </c>
      <c r="I98" s="209">
        <f t="shared" si="113"/>
        <v>3070</v>
      </c>
      <c r="J98" s="209">
        <f t="shared" si="113"/>
        <v>3070</v>
      </c>
    </row>
    <row r="99" spans="1:10" ht="48" customHeight="1">
      <c r="A99" s="328"/>
      <c r="B99" s="175" t="s">
        <v>149</v>
      </c>
      <c r="C99" s="215">
        <v>1500</v>
      </c>
      <c r="D99" s="209">
        <f t="shared" ref="D99" si="114">C99</f>
        <v>1500</v>
      </c>
      <c r="E99" s="209">
        <f>C99</f>
        <v>1500</v>
      </c>
      <c r="F99" s="209">
        <v>1700</v>
      </c>
      <c r="G99" s="209">
        <f>F99</f>
        <v>1700</v>
      </c>
      <c r="H99" s="209">
        <f t="shared" ref="H99:J100" si="115">G99</f>
        <v>1700</v>
      </c>
      <c r="I99" s="209">
        <f t="shared" si="115"/>
        <v>1700</v>
      </c>
      <c r="J99" s="209">
        <f t="shared" si="115"/>
        <v>1700</v>
      </c>
    </row>
    <row r="100" spans="1:10" ht="63" customHeight="1">
      <c r="A100" s="329"/>
      <c r="B100" s="175" t="s">
        <v>150</v>
      </c>
      <c r="C100" s="215">
        <v>328</v>
      </c>
      <c r="D100" s="209">
        <f t="shared" ref="D100" si="116">C100</f>
        <v>328</v>
      </c>
      <c r="E100" s="209">
        <f>C100</f>
        <v>328</v>
      </c>
      <c r="F100" s="209">
        <v>614</v>
      </c>
      <c r="G100" s="209">
        <f>F100</f>
        <v>614</v>
      </c>
      <c r="H100" s="209">
        <f t="shared" si="115"/>
        <v>614</v>
      </c>
      <c r="I100" s="209">
        <f t="shared" si="115"/>
        <v>614</v>
      </c>
      <c r="J100" s="209">
        <f t="shared" si="115"/>
        <v>614</v>
      </c>
    </row>
    <row r="101" spans="1:10" ht="15.75">
      <c r="A101" s="325" t="s">
        <v>360</v>
      </c>
      <c r="B101" s="216" t="s">
        <v>12</v>
      </c>
      <c r="C101" s="208">
        <f>C102</f>
        <v>80</v>
      </c>
      <c r="D101" s="206">
        <f t="shared" si="103"/>
        <v>80</v>
      </c>
      <c r="E101" s="208">
        <f>E102</f>
        <v>80</v>
      </c>
      <c r="F101" s="206">
        <f t="shared" si="103"/>
        <v>80</v>
      </c>
      <c r="G101" s="208">
        <f>G102</f>
        <v>80</v>
      </c>
      <c r="H101" s="208">
        <f t="shared" ref="H101:J101" si="117">H102</f>
        <v>80</v>
      </c>
      <c r="I101" s="208">
        <f t="shared" si="117"/>
        <v>80</v>
      </c>
      <c r="J101" s="208">
        <f t="shared" si="117"/>
        <v>80</v>
      </c>
    </row>
    <row r="102" spans="1:10" ht="15.75">
      <c r="A102" s="325"/>
      <c r="B102" s="216" t="s">
        <v>13</v>
      </c>
      <c r="C102" s="208">
        <v>80</v>
      </c>
      <c r="D102" s="208">
        <f t="shared" si="103"/>
        <v>80</v>
      </c>
      <c r="E102" s="208">
        <f>C102</f>
        <v>80</v>
      </c>
      <c r="F102" s="208">
        <f t="shared" si="103"/>
        <v>80</v>
      </c>
      <c r="G102" s="208">
        <f>F102</f>
        <v>80</v>
      </c>
      <c r="H102" s="208">
        <v>80</v>
      </c>
      <c r="I102" s="208">
        <f t="shared" ref="I102:J103" si="118">H102</f>
        <v>80</v>
      </c>
      <c r="J102" s="208">
        <f t="shared" si="118"/>
        <v>80</v>
      </c>
    </row>
    <row r="103" spans="1:10" ht="110.25" customHeight="1">
      <c r="A103" s="325"/>
      <c r="B103" s="216" t="s">
        <v>89</v>
      </c>
      <c r="C103" s="209">
        <v>42</v>
      </c>
      <c r="D103" s="209">
        <f t="shared" si="103"/>
        <v>42</v>
      </c>
      <c r="E103" s="209">
        <f>C103</f>
        <v>42</v>
      </c>
      <c r="F103" s="209">
        <f t="shared" si="103"/>
        <v>42</v>
      </c>
      <c r="G103" s="209">
        <f>F103</f>
        <v>42</v>
      </c>
      <c r="H103" s="209">
        <f t="shared" ref="H103" si="119">G103</f>
        <v>42</v>
      </c>
      <c r="I103" s="209">
        <f t="shared" si="118"/>
        <v>42</v>
      </c>
      <c r="J103" s="209">
        <f t="shared" si="118"/>
        <v>42</v>
      </c>
    </row>
    <row r="104" spans="1:10" ht="15.75">
      <c r="A104" s="325" t="s">
        <v>642</v>
      </c>
      <c r="B104" s="216" t="s">
        <v>12</v>
      </c>
      <c r="C104" s="208">
        <f>C105</f>
        <v>0</v>
      </c>
      <c r="D104" s="206">
        <f t="shared" ref="D104:D106" si="120">C104</f>
        <v>0</v>
      </c>
      <c r="E104" s="208">
        <f>E105</f>
        <v>0</v>
      </c>
      <c r="F104" s="206">
        <f>F105</f>
        <v>392.4</v>
      </c>
      <c r="G104" s="206">
        <f t="shared" ref="G104:J104" si="121">G105</f>
        <v>392.4</v>
      </c>
      <c r="H104" s="206">
        <f t="shared" si="121"/>
        <v>392.4</v>
      </c>
      <c r="I104" s="206">
        <f t="shared" si="121"/>
        <v>392.4</v>
      </c>
      <c r="J104" s="206">
        <f t="shared" si="121"/>
        <v>392.4</v>
      </c>
    </row>
    <row r="105" spans="1:10" ht="15.75">
      <c r="A105" s="325"/>
      <c r="B105" s="216" t="s">
        <v>13</v>
      </c>
      <c r="C105" s="208">
        <v>0</v>
      </c>
      <c r="D105" s="208">
        <f t="shared" si="120"/>
        <v>0</v>
      </c>
      <c r="E105" s="208">
        <f>C105</f>
        <v>0</v>
      </c>
      <c r="F105" s="208">
        <v>392.4</v>
      </c>
      <c r="G105" s="208">
        <f>F105</f>
        <v>392.4</v>
      </c>
      <c r="H105" s="208">
        <v>392.4</v>
      </c>
      <c r="I105" s="208">
        <f t="shared" ref="I105:I106" si="122">H105</f>
        <v>392.4</v>
      </c>
      <c r="J105" s="208">
        <f t="shared" ref="J105:J106" si="123">I105</f>
        <v>392.4</v>
      </c>
    </row>
    <row r="106" spans="1:10" ht="110.25" customHeight="1">
      <c r="A106" s="325"/>
      <c r="B106" s="216" t="s">
        <v>643</v>
      </c>
      <c r="C106" s="209" t="s">
        <v>21</v>
      </c>
      <c r="D106" s="209" t="str">
        <f t="shared" si="120"/>
        <v>-</v>
      </c>
      <c r="E106" s="209" t="str">
        <f>C106</f>
        <v>-</v>
      </c>
      <c r="F106" s="209">
        <v>12</v>
      </c>
      <c r="G106" s="209">
        <f>F106</f>
        <v>12</v>
      </c>
      <c r="H106" s="209">
        <f t="shared" ref="H106" si="124">G106</f>
        <v>12</v>
      </c>
      <c r="I106" s="209">
        <f t="shared" si="122"/>
        <v>12</v>
      </c>
      <c r="J106" s="209">
        <f t="shared" si="123"/>
        <v>12</v>
      </c>
    </row>
    <row r="110" spans="1:10" s="39" customFormat="1" ht="20.25">
      <c r="A110" s="38" t="s">
        <v>528</v>
      </c>
      <c r="J110" s="39" t="s">
        <v>529</v>
      </c>
    </row>
    <row r="111" spans="1:10" s="21" customFormat="1" ht="15.75">
      <c r="A111" s="37"/>
    </row>
    <row r="112" spans="1:10" s="21" customFormat="1" ht="15.75">
      <c r="A112" s="37"/>
    </row>
    <row r="113" spans="1:1" s="21" customFormat="1" ht="15.75">
      <c r="A113" s="126"/>
    </row>
  </sheetData>
  <mergeCells count="27">
    <mergeCell ref="A104:A106"/>
    <mergeCell ref="A96:A100"/>
    <mergeCell ref="A101:A103"/>
    <mergeCell ref="A58:A60"/>
    <mergeCell ref="A61:A67"/>
    <mergeCell ref="A90:A95"/>
    <mergeCell ref="A68:A71"/>
    <mergeCell ref="A72:A77"/>
    <mergeCell ref="A78:A80"/>
    <mergeCell ref="A81:A85"/>
    <mergeCell ref="A52:A57"/>
    <mergeCell ref="A42:A46"/>
    <mergeCell ref="A47:A51"/>
    <mergeCell ref="A86:A89"/>
    <mergeCell ref="A4:A5"/>
    <mergeCell ref="A26:A30"/>
    <mergeCell ref="A31:A33"/>
    <mergeCell ref="A39:A41"/>
    <mergeCell ref="A16:A18"/>
    <mergeCell ref="A19:A22"/>
    <mergeCell ref="A23:A25"/>
    <mergeCell ref="A34:A38"/>
    <mergeCell ref="B4:B5"/>
    <mergeCell ref="A7:A11"/>
    <mergeCell ref="C4:J4"/>
    <mergeCell ref="A2:J2"/>
    <mergeCell ref="A12:A15"/>
  </mergeCells>
  <pageMargins left="0.7" right="0.7" top="0.75" bottom="0.75" header="0.3" footer="0.3"/>
  <pageSetup paperSize="9" scale="42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Таблица 1</vt:lpstr>
      <vt:lpstr>Таблица 2</vt:lpstr>
      <vt:lpstr>Таблица 4</vt:lpstr>
      <vt:lpstr>Таблица 5</vt:lpstr>
      <vt:lpstr>Таблица 6</vt:lpstr>
      <vt:lpstr>Изменения ГП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2020-03-20T06:23:46Z</dcterms:modified>
</cp:coreProperties>
</file>